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9"/>
  </bookViews>
  <sheets>
    <sheet name="титульный" sheetId="1" r:id="rId1"/>
    <sheet name="реквизиты" sheetId="2" r:id="rId2"/>
    <sheet name="цели" sheetId="3" r:id="rId3"/>
    <sheet name="виды" sheetId="4" r:id="rId4"/>
    <sheet name="перечень" sheetId="5" r:id="rId5"/>
    <sheet name="1" sheetId="6" r:id="rId6"/>
    <sheet name="2" sheetId="7" r:id="rId7"/>
    <sheet name="3" sheetId="8" r:id="rId8"/>
    <sheet name="4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<sst xmlns="http://schemas.openxmlformats.org/spreadsheetml/2006/main" count="503" uniqueCount="332">
  <si>
    <t>1. Учетная карта муниципального учреждения</t>
  </si>
  <si>
    <t>Адрес фактического местонахождения</t>
  </si>
  <si>
    <t>ИНН/КПП</t>
  </si>
  <si>
    <t>Дата регистрации</t>
  </si>
  <si>
    <t>Место государственной регистрации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</si>
  <si>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</si>
  <si>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</si>
  <si>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</si>
  <si>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</si>
  <si>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главного бухгалтера</t>
  </si>
  <si>
    <t>В штате не предусмотрено</t>
  </si>
  <si>
    <t>2. Цели деятельности учреждения</t>
  </si>
  <si>
    <t>№</t>
  </si>
  <si>
    <t>Наименование цели деятельности</t>
  </si>
  <si>
    <t>Акт, отражающий цель деятельности</t>
  </si>
  <si>
    <t>Характеристика цели деятельности</t>
  </si>
  <si>
    <t>Наименование вида деятельности согласно уставу учреждения</t>
  </si>
  <si>
    <t>Характеристика вида деятельности</t>
  </si>
  <si>
    <t>4. Перечень услуг (работ)</t>
  </si>
  <si>
    <t>Вид услуги (работы), единица измерения</t>
  </si>
  <si>
    <t>Характеристика услуги</t>
  </si>
  <si>
    <t>Критерий определения качества услуги</t>
  </si>
  <si>
    <t>Цена единицы услуги, ее составляющие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</si>
  <si>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</si>
  <si>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</si>
  <si>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ПЛАН ФИНАНСОВО-ХОЗЯЙСТВЕННОЙ ДЕЯТЕЛЬНОСТИ</t>
  </si>
  <si>
    <t>(наименование учреждения)</t>
  </si>
  <si>
    <t>Приложение 1</t>
  </si>
  <si>
    <t>к Порядку составления и утверждения плана финансово-хозяйственной деятельности бюджетных учреждений муниципального района «Чернышевский район»</t>
  </si>
  <si>
    <t xml:space="preserve">Таблица 1 - Показатели финансового состояния учреждения (подразделения) </t>
  </si>
  <si>
    <t>(последнюю отчетную дату)</t>
  </si>
  <si>
    <t>№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</si>
  <si>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</si>
  <si>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</si>
  <si>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</si>
  <si>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</si>
  <si>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</si>
  <si>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вручную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</si>
  <si>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</si>
  <si>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</si>
  <si>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</si>
  <si>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</si>
  <si>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не заполнять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</si>
  <si>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</si>
  <si>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</si>
  <si>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</si>
  <si>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</si>
  <si>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</si>
  <si>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</si>
  <si>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</si>
  <si>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</si>
  <si>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</si>
  <si>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</si>
  <si>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Приложение 2 </t>
  </si>
  <si>
    <t>Таблица 2 - 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</si>
  <si>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</si>
  <si>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</si>
  <si>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</si>
  <si>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</si>
  <si>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</si>
  <si>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</si>
  <si>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</si>
  <si>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</si>
  <si>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</si>
  <si>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</si>
  <si>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</si>
  <si>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</si>
  <si>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</si>
  <si>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</si>
  <si>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внебюджет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</si>
  <si>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</si>
  <si>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</si>
  <si>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</si>
  <si>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</si>
  <si>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</si>
  <si>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</si>
  <si>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</si>
  <si>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211+213</t>
  </si>
  <si>
    <t>оплата труда и начисления на выплаты по оплате труда</t>
  </si>
  <si>
    <t>стр211= вся з/пл субвенция+начисление + МБ+ начисление(11+13)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</si>
  <si>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</si>
  <si>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</si>
  <si>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</si>
  <si>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</si>
  <si>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</si>
  <si>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</si>
  <si>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нагоги(85-31)</t>
  </si>
  <si>
    <t>расходы на закупку товаров, работ, услуг, всего</t>
  </si>
  <si>
    <t>260=12+21+22+23+25+26+31+32+33+34+35+39</t>
  </si>
  <si>
    <t>субвенция +МБ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</si>
  <si>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</si>
  <si>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</si>
  <si>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</si>
  <si>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</si>
  <si>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</si>
  <si>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</si>
  <si>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</si>
  <si>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</si>
  <si>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</si>
  <si>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600=данные из бухгалгерии</t>
  </si>
  <si>
    <t xml:space="preserve">Приложение 3 </t>
  </si>
  <si>
    <t>Таблица 2.1 - Показатели выплат по расходам 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</si>
  <si>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</si>
  <si>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</si>
  <si>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</si>
  <si>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</si>
  <si>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</si>
  <si>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1-ый год планового периода</t>
  </si>
  <si>
    <t>на 20__ г. очередной финансовый год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</si>
  <si>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</si>
  <si>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</si>
  <si>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</si>
  <si>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кредитарская задолжность без з/пл+отчислений</t>
  </si>
  <si>
    <t>на закупку товаров работ, услуг по году начала закупки:</t>
  </si>
  <si>
    <t>все утвежденные кредиты на 2019,2020 без з/пл+отчислен</t>
  </si>
  <si>
    <t>к Порядку составления и утверждения плана финансово-хозяйственной деятельности бюджетных учреждений  муниципального района « Чернышевский район»</t>
  </si>
  <si>
    <t>Расчеты (обоснования) к плану финансово-хозяйственной деятельности государственного (муниципального) учреждения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</si>
  <si>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2"/>
        <rFont val="Times New Roman"/>
        <family val="1"/>
      </rPr>
      <t>Расчеты (обоснования) выплат персоналу (строка 210)</t>
    </r>
  </si>
  <si>
    <t>Код видов расходов __________244_________________________________________________________________________</t>
  </si>
  <si>
    <t>Источник финансового обеспечения____________________________________________________________________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</si>
  <si>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b/>
        <sz val="12"/>
        <rFont val="Times New Roman"/>
        <family val="1"/>
      </rPr>
      <t>Расчеты (обоснования) расходов на оплату труда</t>
    </r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</si>
  <si>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</si>
  <si>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</si>
  <si>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</si>
  <si>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</si>
  <si>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</si>
  <si>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</si>
  <si>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</si>
  <si>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</si>
  <si>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заполнять из штатного расписания на 01.09.2017 </t>
  </si>
  <si>
    <t>заведующий</t>
  </si>
  <si>
    <t>гр10 = годовой ФОТ из шт.распис</t>
  </si>
  <si>
    <t>воспитатель д сад</t>
  </si>
  <si>
    <t>воспитатель ран.возр.</t>
  </si>
  <si>
    <t>музык.руководитель</t>
  </si>
  <si>
    <t>заполнять вручную</t>
  </si>
  <si>
    <t>мл.воспитатель</t>
  </si>
  <si>
    <t>делопроизводитель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</si>
  <si>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</si>
  <si>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</si>
  <si>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</si>
  <si>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</si>
  <si>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</si>
  <si>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</si>
  <si>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</si>
  <si>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</si>
  <si>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</si>
  <si>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</si>
  <si>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</si>
  <si>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</si>
  <si>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свединия в расчетной группе заполнять вручную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</si>
  <si>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</si>
  <si>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</si>
  <si>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</si>
  <si>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</si>
  <si>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</si>
  <si>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</si>
  <si>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</si>
  <si>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</si>
  <si>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</si>
  <si>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</si>
  <si>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</si>
  <si>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</si>
  <si>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</si>
  <si>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</si>
  <si>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</si>
  <si>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</si>
  <si>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</si>
  <si>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</si>
  <si>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</si>
  <si>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</si>
  <si>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</si>
  <si>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Страховые взносы в Федеральный фонд обязательного медицинского страхования, всего (по ставке 5,1%)</t>
  </si>
  <si>
    <t>заполнять вручную изходя из утверж лимитов (13)</t>
  </si>
  <si>
    <t>*Указываются страховые тарифы, дифференцированные по классам профессионального риска, установленные Федеральным законом от 22 декабря 2005 г. № 179-ФЗ 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 7233).</t>
  </si>
  <si>
    <t>2. Расчеты (обоснования) расходов на социальные и иные выплаты населению</t>
  </si>
  <si>
    <t xml:space="preserve">                                                                                             Код видов расходов ______________________________________________________________________________________________________</t>
  </si>
  <si>
    <t>Источники  финансового обеспечения</t>
  </si>
  <si>
    <t>Источник финансового обеспечения _______________________________________________________________________________________</t>
  </si>
  <si>
    <t>Размер одной выплаты, руб.</t>
  </si>
  <si>
    <t>Количество выплат в год</t>
  </si>
  <si>
    <t>Общая сумма выплат, руб. (гр. 3 x гр. 4)</t>
  </si>
  <si>
    <t>3. Расчет (обоснование)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</si>
  <si>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</si>
  <si>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</si>
  <si>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</si>
  <si>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</si>
  <si>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</si>
  <si>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</si>
  <si>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</si>
  <si>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</si>
  <si>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</si>
  <si>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</si>
  <si>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заполнять вручную изходя из утверж лимитов (21)</t>
  </si>
  <si>
    <t>стоимость из договора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</si>
  <si>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</si>
  <si>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</si>
  <si>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</si>
  <si>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</si>
  <si>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заполнять вручную изходя из утверж лимитов (22)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</si>
  <si>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</si>
  <si>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</si>
  <si>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</si>
  <si>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</si>
  <si>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</si>
  <si>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заполнять вручную изходя из утверж лимитов (23)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</si>
  <si>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</si>
  <si>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</si>
  <si>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</si>
  <si>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</si>
  <si>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</si>
  <si>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</si>
  <si>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</si>
  <si>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</si>
  <si>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заполнять вручную изходя из утверж лимитов (25)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</si>
  <si>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</si>
  <si>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</si>
  <si>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</si>
  <si>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заполнять вручную изходя из утверж лимитов (26)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</si>
  <si>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</si>
  <si>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</si>
  <si>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(гр. 2 x гр. 3)</t>
  </si>
  <si>
    <t>заполнять вручную изходя из утверж лимитов (31+32+33+35+39)</t>
  </si>
  <si>
    <t>x»</t>
  </si>
  <si>
    <t>МУНИЦИПАЛЬНОГО УЧРЕЖДЕНИЯ</t>
  </si>
  <si>
    <t>(дата составления документа)</t>
  </si>
  <si>
    <t>Ф.И.О. руководителя учреждения</t>
  </si>
  <si>
    <t>Муниципальное дошкольное  образовательное учреждение</t>
  </si>
  <si>
    <t>Полное наименование муниципального учреждения: Муниципальное  дошкольное  образовательное  учреждение  детский  сад</t>
  </si>
  <si>
    <t xml:space="preserve"> « Колобок» с. Утан  </t>
  </si>
  <si>
    <t>Юридический адрес</t>
  </si>
  <si>
    <t>673481, Забайкальский край, Чернышевский район, с.Утан, ул. Погодаева, дом 37а.</t>
  </si>
  <si>
    <t>673481, Забайкальский край, Чернышевский район, с. Утан, ул. Погодаева, дом 37а.</t>
  </si>
  <si>
    <t xml:space="preserve">Основной государственный регистрационный номер </t>
  </si>
  <si>
    <t>20.08.2002г.</t>
  </si>
  <si>
    <t>Межрайонная  инспекция Федеральной налоговой службы № 6 по Забайкальскому краю.</t>
  </si>
  <si>
    <t>-</t>
  </si>
  <si>
    <t>Простакишина Надежда Александровна.</t>
  </si>
  <si>
    <t>Код ОКВЭД (ОКОНХ) (вид деятельности)</t>
  </si>
  <si>
    <t>85.11</t>
  </si>
  <si>
    <t>Код ОКПО</t>
  </si>
  <si>
    <t>Код ОКФС (форма собственности)</t>
  </si>
  <si>
    <t>Код ОКАТО (местонахождение)</t>
  </si>
  <si>
    <t>Код ОКОПФ (организационно-правовая форма)</t>
  </si>
  <si>
    <t>Код ОКОГУ (орган управления)</t>
  </si>
  <si>
    <t>Код ОКЕИ (единицы измерения показателей)</t>
  </si>
  <si>
    <t>Код ОКВ (валюта)</t>
  </si>
  <si>
    <t>Устав муниципального  образовательного учреждения д/сад «Колобок» с. Утан утверждён</t>
  </si>
  <si>
    <t>Постановлением  администрации муниципального  района</t>
  </si>
  <si>
    <t xml:space="preserve"> « Чернышевский  район» № 1143 от 27 ноября  2015 года.</t>
  </si>
  <si>
    <t xml:space="preserve"> </t>
  </si>
  <si>
    <t>61-1-66</t>
  </si>
  <si>
    <t>89242714338@yandex.ru</t>
  </si>
  <si>
    <t xml:space="preserve"> Осуществление образовательной деятельности  по образовательной программе дошкольного образования.</t>
  </si>
  <si>
    <t>Учреждение обеспечивает получение  дошкольного образования путем реализации основной образовательной программы дошкольного  образования , а также  присмотр  и уход  за воспитанниками  в возрасте от двух месяцев ( при наличии соответствующих условий) до прекращения образовательных отношений. Приоритетным направлением  образовательной деятельности  Учреждения , является  предоставление дошкольного образования  воспитанникам   с двух до семи  лет( до прекращения образовательных отношений).</t>
  </si>
  <si>
    <t>Формирование  общей культуры детей дошкольного возраста ;</t>
  </si>
  <si>
    <t>психологическая подготовка детей к школе;</t>
  </si>
  <si>
    <t>развитие физических , интеллектуальных нравственных, эстетич6еских и личностных качеств детей дошкольного возраста;</t>
  </si>
  <si>
    <t>формирование предпосылок учебной деятельности детей дошкольного возраста;</t>
  </si>
  <si>
    <t>сохранение и укрепление  здоровья детей дошкольного возраста;</t>
  </si>
  <si>
    <t>коррекции нарушения развития различных категорий  детей с ограниченными  возможностями здоровья , оказания им квалификационной психолого -педагогической помощи.</t>
  </si>
  <si>
    <t>Предоставление общедоступного бесплатного дошкольного образования  Обучение детей  по основной образовательной программе дошкольного образования в общеразвивающих группах.</t>
  </si>
  <si>
    <t>Реализация дополнительных программ кружковой работы по образовательным  областям : социально коммуникативное развитие, познавательное развитие, речевое развитие, художественно – этическое развитие , физическое развитие. Учреждение вправе осуществлять виды деятельности ( в т.ч. приносящие доход), не относящие к основным , лишь постольку, поскольку это служит достижению целей, ради которых оно создано.</t>
  </si>
  <si>
    <t>-Самостоятельно  разрабатывать, принимать  и  реализовать  образовательную  программу  с  учетом  федерального государственного стандарта ,  при  реализации  основной образовательной программы  дошкольного  образования;</t>
  </si>
  <si>
    <t>-Самостоятельно разрабатывать  и  утверждать  годовой план , учебный  план  и  расписание  занятий;</t>
  </si>
  <si>
    <t>- Выбирать  формы, средства  и   методы  обучения  и  воспитания, учебные  пособия  материалы  из  утвержденных федеральных  перечней  учебных  пособий  и  материалов, рекомендованных</t>
  </si>
  <si>
    <t>Реализация образовательных программ дошкольного образования</t>
  </si>
  <si>
    <t>- Реализацию  в полном объеме основной общеобразовательной  программы;</t>
  </si>
  <si>
    <t>- Качество  реализуемых образовательных программ.</t>
  </si>
  <si>
    <t>соответствие применяемых форм, методов  и  средств  организации  образовательного  процесса возрастным, психофизиологическим особенностям, склонностям, интересам  и  потребностям  детей;</t>
  </si>
  <si>
    <t>- Жизнь  и  здоровье  детей  и  работников       учреждения  во время  образовательного  процесса.</t>
  </si>
  <si>
    <t>Укомплектованность кадрами 100%;</t>
  </si>
  <si>
    <t>- Наличие повышения квалификации  педагогических  работников;</t>
  </si>
  <si>
    <t>- Охват  детей горячим питанием;</t>
  </si>
  <si>
    <t>-Качества присмотра  и  ухода  за  детьми, обеспечение  их  безопасности, сохранение  и  укрепление  физического  и  психического  здоровья детей;</t>
  </si>
  <si>
    <t>- Применение  и  использование  различных  методик  и  технологий  обучения;</t>
  </si>
  <si>
    <t>- Качество  организации  различных  видов  деятельности  детей : физическое, социально - коммуникативное, познавательное, речевое, художественно – эстетическое  – совместно  со  взрослыми  или  в самостоятельной деятельности , обеспечение  социально – личностного  развития  каждого  ребёнка;</t>
  </si>
  <si>
    <t>- материально – техническое  обеспечение.</t>
  </si>
  <si>
    <r>
      <t>Размер родительской платы не может превышать 20 процентов затрат на содержание ребёнка в Учреждении, а с родителей (законных представителей), имеющих трёх и более несовершеннолетних детей,-10 процентов</t>
    </r>
    <r>
      <rPr>
        <sz val="10"/>
        <color indexed="10"/>
        <rFont val="Times New Roman"/>
        <family val="1"/>
      </rPr>
      <t>.</t>
    </r>
  </si>
  <si>
    <t>командировочные услуги (12)</t>
  </si>
  <si>
    <t>связь (21)</t>
  </si>
  <si>
    <t>транспортные(вывоз угля) (22)</t>
  </si>
  <si>
    <t>коммунальные услуги(23)</t>
  </si>
  <si>
    <t>работы и услуги по содержанию имущества (25)</t>
  </si>
  <si>
    <t>прочие работы, услуги (26)</t>
  </si>
  <si>
    <t>увеличение основных средств(31)</t>
  </si>
  <si>
    <t>кот.печное топливо -(32-31)</t>
  </si>
  <si>
    <t>прочие матер.запасы(39)</t>
  </si>
  <si>
    <t>заведующий хозяйством</t>
  </si>
  <si>
    <t>повар</t>
  </si>
  <si>
    <t>кухонный рабочий</t>
  </si>
  <si>
    <t>кастелянша</t>
  </si>
  <si>
    <t>сторож</t>
  </si>
  <si>
    <t>дворник</t>
  </si>
  <si>
    <t>рабочий по комплексному обслуж.</t>
  </si>
  <si>
    <t>отпуск по уходу  за ребеноком до полутора лет</t>
  </si>
  <si>
    <t xml:space="preserve">услуги связи </t>
  </si>
  <si>
    <t>интернет</t>
  </si>
  <si>
    <t>услуги сэс</t>
  </si>
  <si>
    <t>вывоз тбо</t>
  </si>
  <si>
    <t>рабочий по стирке и рем. Спец.одежды</t>
  </si>
  <si>
    <t>здание</t>
  </si>
  <si>
    <r>
      <t>детский  сад « Колобок» с. Утан</t>
    </r>
    <r>
      <rPr>
        <sz val="18"/>
        <rFont val="Times New Roman"/>
        <family val="1"/>
      </rPr>
      <t xml:space="preserve">  </t>
    </r>
  </si>
  <si>
    <t>(наименование органа, осуществляющего функции и полномочия учредителя)</t>
  </si>
  <si>
    <t>3.              Виды деятельности учреждения</t>
  </si>
  <si>
    <t>Муниципальное казенное учреждение " Комитет образования и молодёжной полититки  администрации МР " Чернышесвкий район"</t>
  </si>
  <si>
    <t>Приложение 4</t>
  </si>
  <si>
    <t>1027500903363</t>
  </si>
  <si>
    <t>рубли</t>
  </si>
  <si>
    <t>Продукты питания (33)</t>
  </si>
  <si>
    <t xml:space="preserve">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</si>
  <si>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Утверждаю:</t>
  </si>
  <si>
    <t xml:space="preserve">                                                                                                                                                     Заведующий МДОУ __________ Н.А. Простакишина</t>
  </si>
  <si>
    <t>итого в год</t>
  </si>
  <si>
    <t>земельный</t>
  </si>
  <si>
    <t>подвоз песка земли</t>
  </si>
  <si>
    <t>медосмотры</t>
  </si>
  <si>
    <t>противопожарные</t>
  </si>
  <si>
    <t>теплоснабжение</t>
  </si>
  <si>
    <t>водоснабжение</t>
  </si>
  <si>
    <t>01 января 2019</t>
  </si>
  <si>
    <t xml:space="preserve">                                                                                                            на 2020 год и плановый период 2021-2022гг.</t>
  </si>
  <si>
    <t xml:space="preserve"> января 2020 г.</t>
  </si>
  <si>
    <t>01 января 20120</t>
  </si>
  <si>
    <t>01 января 2020</t>
  </si>
  <si>
    <t>электроэнергия</t>
  </si>
  <si>
    <t>прочие расходы</t>
  </si>
  <si>
    <t>приобретение основных средств</t>
  </si>
  <si>
    <t>приобретение продуктов питания</t>
  </si>
  <si>
    <t>на 2020 г. очередной финансовый год</t>
  </si>
  <si>
    <t>на 20_21_ г. 1-ый год планового периода</t>
  </si>
  <si>
    <t>на 20_22_ г. 2-ой год планового периода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</si>
</sst>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.5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0.5"/>
      <name val="Times New Roman"/>
      <family val="1"/>
    </font>
    <font>
      <b/>
      <sz val="10.5"/>
      <name val="Arial"/>
      <family val="2"/>
    </font>
    <font>
      <sz val="10.5"/>
      <name val="Times New Roman"/>
      <family val="1"/>
    </font>
    <font>
      <sz val="10.5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1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0" fillId="33" borderId="0" xfId="0" applyFill="1" applyAlignment="1">
      <alignment/>
    </xf>
    <xf numFmtId="0" fontId="10" fillId="0" borderId="12" xfId="0" applyFont="1" applyBorder="1" applyAlignment="1">
      <alignment horizontal="left" vertical="top" wrapText="1" indent="3"/>
    </xf>
    <xf numFmtId="0" fontId="0" fillId="34" borderId="0" xfId="0" applyFill="1" applyAlignment="1">
      <alignment/>
    </xf>
    <xf numFmtId="0" fontId="10" fillId="0" borderId="12" xfId="0" applyFont="1" applyBorder="1" applyAlignment="1">
      <alignment horizontal="left" vertical="top" wrapText="1" indent="1"/>
    </xf>
    <xf numFmtId="0" fontId="15" fillId="0" borderId="12" xfId="0" applyFont="1" applyBorder="1" applyAlignment="1">
      <alignment horizontal="justify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49" fontId="10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left" indent="2"/>
    </xf>
    <xf numFmtId="0" fontId="2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9" fontId="19" fillId="0" borderId="12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16" fillId="0" borderId="0" xfId="42" applyAlignment="1" applyProtection="1">
      <alignment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38" borderId="0" xfId="0" applyFill="1" applyAlignment="1">
      <alignment/>
    </xf>
    <xf numFmtId="0" fontId="21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 horizontal="center" wrapText="1"/>
    </xf>
    <xf numFmtId="0" fontId="23" fillId="35" borderId="12" xfId="0" applyFont="1" applyFill="1" applyBorder="1" applyAlignment="1">
      <alignment horizontal="center" wrapText="1"/>
    </xf>
    <xf numFmtId="0" fontId="0" fillId="39" borderId="0" xfId="0" applyFill="1" applyAlignment="1">
      <alignment/>
    </xf>
    <xf numFmtId="0" fontId="26" fillId="0" borderId="12" xfId="0" applyFont="1" applyBorder="1" applyAlignment="1">
      <alignment wrapText="1"/>
    </xf>
    <xf numFmtId="0" fontId="26" fillId="35" borderId="12" xfId="0" applyFont="1" applyFill="1" applyBorder="1" applyAlignment="1">
      <alignment wrapText="1"/>
    </xf>
    <xf numFmtId="0" fontId="21" fillId="35" borderId="12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0" fillId="0" borderId="12" xfId="0" applyFont="1" applyBorder="1" applyAlignment="1">
      <alignment/>
    </xf>
    <xf numFmtId="0" fontId="30" fillId="0" borderId="12" xfId="0" applyFont="1" applyFill="1" applyBorder="1" applyAlignment="1">
      <alignment/>
    </xf>
    <xf numFmtId="0" fontId="10" fillId="40" borderId="12" xfId="0" applyFont="1" applyFill="1" applyBorder="1" applyAlignment="1">
      <alignment wrapText="1"/>
    </xf>
    <xf numFmtId="0" fontId="10" fillId="0" borderId="12" xfId="0" applyFont="1" applyBorder="1" applyAlignment="1">
      <alignment vertical="top"/>
    </xf>
    <xf numFmtId="0" fontId="10" fillId="40" borderId="12" xfId="0" applyFont="1" applyFill="1" applyBorder="1" applyAlignment="1">
      <alignment horizontal="center" vertical="top" wrapText="1"/>
    </xf>
    <xf numFmtId="0" fontId="10" fillId="40" borderId="12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40" borderId="12" xfId="0" applyFont="1" applyFill="1" applyBorder="1" applyAlignment="1">
      <alignment horizontal="center" wrapText="1"/>
    </xf>
    <xf numFmtId="0" fontId="18" fillId="40" borderId="12" xfId="0" applyFont="1" applyFill="1" applyBorder="1" applyAlignment="1">
      <alignment horizontal="center" wrapText="1"/>
    </xf>
    <xf numFmtId="1" fontId="26" fillId="0" borderId="12" xfId="0" applyNumberFormat="1" applyFont="1" applyBorder="1" applyAlignment="1">
      <alignment wrapText="1"/>
    </xf>
    <xf numFmtId="1" fontId="23" fillId="0" borderId="12" xfId="0" applyNumberFormat="1" applyFont="1" applyBorder="1" applyAlignment="1">
      <alignment horizontal="center" wrapText="1"/>
    </xf>
    <xf numFmtId="1" fontId="18" fillId="40" borderId="12" xfId="0" applyNumberFormat="1" applyFont="1" applyFill="1" applyBorder="1" applyAlignment="1">
      <alignment horizontal="center" wrapText="1"/>
    </xf>
    <xf numFmtId="0" fontId="2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center" wrapText="1"/>
    </xf>
    <xf numFmtId="0" fontId="21" fillId="40" borderId="12" xfId="0" applyFont="1" applyFill="1" applyBorder="1" applyAlignment="1">
      <alignment wrapText="1"/>
    </xf>
    <xf numFmtId="0" fontId="26" fillId="40" borderId="12" xfId="0" applyFont="1" applyFill="1" applyBorder="1" applyAlignment="1">
      <alignment wrapText="1"/>
    </xf>
    <xf numFmtId="2" fontId="23" fillId="40" borderId="12" xfId="0" applyNumberFormat="1" applyFont="1" applyFill="1" applyBorder="1" applyAlignment="1">
      <alignment horizontal="center" wrapText="1"/>
    </xf>
    <xf numFmtId="0" fontId="21" fillId="40" borderId="12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2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6" fillId="0" borderId="0" xfId="0" applyFont="1" applyAlignment="1">
      <alignment horizontal="justify"/>
    </xf>
    <xf numFmtId="0" fontId="36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8" fillId="40" borderId="12" xfId="0" applyFont="1" applyFill="1" applyBorder="1" applyAlignment="1">
      <alignment vertical="top" wrapText="1"/>
    </xf>
    <xf numFmtId="0" fontId="38" fillId="40" borderId="12" xfId="0" applyFont="1" applyFill="1" applyBorder="1" applyAlignment="1">
      <alignment horizontal="left" vertical="top" wrapText="1" indent="3"/>
    </xf>
    <xf numFmtId="0" fontId="38" fillId="40" borderId="12" xfId="0" applyFont="1" applyFill="1" applyBorder="1" applyAlignment="1">
      <alignment horizontal="left" vertical="top" wrapText="1" indent="1"/>
    </xf>
    <xf numFmtId="1" fontId="21" fillId="40" borderId="12" xfId="0" applyNumberFormat="1" applyFont="1" applyFill="1" applyBorder="1" applyAlignment="1">
      <alignment horizontal="center" wrapText="1"/>
    </xf>
    <xf numFmtId="1" fontId="21" fillId="0" borderId="12" xfId="0" applyNumberFormat="1" applyFont="1" applyBorder="1" applyAlignment="1">
      <alignment horizontal="center" wrapText="1"/>
    </xf>
    <xf numFmtId="4" fontId="38" fillId="40" borderId="12" xfId="0" applyNumberFormat="1" applyFont="1" applyFill="1" applyBorder="1" applyAlignment="1">
      <alignment vertical="top" wrapText="1"/>
    </xf>
    <xf numFmtId="4" fontId="10" fillId="0" borderId="12" xfId="0" applyNumberFormat="1" applyFont="1" applyBorder="1" applyAlignment="1">
      <alignment wrapText="1"/>
    </xf>
    <xf numFmtId="4" fontId="10" fillId="40" borderId="12" xfId="0" applyNumberFormat="1" applyFont="1" applyFill="1" applyBorder="1" applyAlignment="1">
      <alignment wrapText="1"/>
    </xf>
    <xf numFmtId="4" fontId="18" fillId="40" borderId="12" xfId="0" applyNumberFormat="1" applyFont="1" applyFill="1" applyBorder="1" applyAlignment="1">
      <alignment horizontal="center" wrapText="1"/>
    </xf>
    <xf numFmtId="4" fontId="20" fillId="40" borderId="12" xfId="53" applyNumberFormat="1" applyFont="1" applyFill="1" applyBorder="1" applyAlignment="1">
      <alignment horizontal="center"/>
      <protection/>
    </xf>
    <xf numFmtId="4" fontId="20" fillId="40" borderId="12" xfId="53" applyNumberFormat="1" applyFont="1" applyFill="1" applyBorder="1" applyAlignment="1">
      <alignment horizontal="center" vertical="center"/>
      <protection/>
    </xf>
    <xf numFmtId="4" fontId="19" fillId="40" borderId="12" xfId="0" applyNumberFormat="1" applyFont="1" applyFill="1" applyBorder="1" applyAlignment="1">
      <alignment horizontal="center"/>
    </xf>
    <xf numFmtId="4" fontId="19" fillId="40" borderId="24" xfId="0" applyNumberFormat="1" applyFont="1" applyFill="1" applyBorder="1" applyAlignment="1">
      <alignment horizontal="center"/>
    </xf>
    <xf numFmtId="4" fontId="18" fillId="37" borderId="12" xfId="0" applyNumberFormat="1" applyFont="1" applyFill="1" applyBorder="1" applyAlignment="1">
      <alignment horizontal="center" wrapText="1"/>
    </xf>
    <xf numFmtId="4" fontId="19" fillId="37" borderId="24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4" fontId="18" fillId="0" borderId="12" xfId="0" applyNumberFormat="1" applyFont="1" applyBorder="1" applyAlignment="1">
      <alignment horizontal="center" wrapText="1"/>
    </xf>
    <xf numFmtId="4" fontId="40" fillId="40" borderId="12" xfId="0" applyNumberFormat="1" applyFont="1" applyFill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" fontId="42" fillId="0" borderId="12" xfId="0" applyNumberFormat="1" applyFont="1" applyBorder="1" applyAlignment="1">
      <alignment wrapText="1"/>
    </xf>
    <xf numFmtId="4" fontId="42" fillId="0" borderId="11" xfId="0" applyNumberFormat="1" applyFont="1" applyBorder="1" applyAlignment="1">
      <alignment wrapText="1"/>
    </xf>
    <xf numFmtId="4" fontId="42" fillId="40" borderId="12" xfId="0" applyNumberFormat="1" applyFont="1" applyFill="1" applyBorder="1" applyAlignment="1">
      <alignment wrapText="1"/>
    </xf>
    <xf numFmtId="4" fontId="44" fillId="0" borderId="12" xfId="0" applyNumberFormat="1" applyFont="1" applyBorder="1" applyAlignment="1">
      <alignment wrapText="1"/>
    </xf>
    <xf numFmtId="4" fontId="42" fillId="35" borderId="12" xfId="0" applyNumberFormat="1" applyFont="1" applyFill="1" applyBorder="1" applyAlignment="1">
      <alignment wrapText="1"/>
    </xf>
    <xf numFmtId="4" fontId="43" fillId="40" borderId="12" xfId="0" applyNumberFormat="1" applyFont="1" applyFill="1" applyBorder="1" applyAlignment="1">
      <alignment/>
    </xf>
    <xf numFmtId="4" fontId="43" fillId="0" borderId="0" xfId="0" applyNumberFormat="1" applyFont="1" applyAlignment="1">
      <alignment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8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" fontId="38" fillId="40" borderId="12" xfId="0" applyNumberFormat="1" applyFont="1" applyFill="1" applyBorder="1" applyAlignment="1">
      <alignment vertical="top" wrapText="1"/>
    </xf>
    <xf numFmtId="0" fontId="0" fillId="37" borderId="29" xfId="0" applyFill="1" applyBorder="1" applyAlignment="1">
      <alignment textRotation="89"/>
    </xf>
    <xf numFmtId="0" fontId="0" fillId="37" borderId="30" xfId="0" applyFill="1" applyBorder="1" applyAlignment="1">
      <alignment textRotation="89"/>
    </xf>
    <xf numFmtId="0" fontId="0" fillId="37" borderId="31" xfId="0" applyFill="1" applyBorder="1" applyAlignment="1">
      <alignment textRotation="89"/>
    </xf>
    <xf numFmtId="0" fontId="38" fillId="0" borderId="12" xfId="0" applyFont="1" applyBorder="1" applyAlignment="1">
      <alignment vertical="top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10" fillId="40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4" fontId="10" fillId="40" borderId="12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4" fontId="10" fillId="0" borderId="12" xfId="0" applyNumberFormat="1" applyFont="1" applyBorder="1" applyAlignment="1">
      <alignment wrapText="1"/>
    </xf>
    <xf numFmtId="0" fontId="10" fillId="4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1" fillId="0" borderId="12" xfId="42" applyFont="1" applyBorder="1" applyAlignment="1" applyProtection="1">
      <alignment horizontal="center" vertical="top" wrapText="1"/>
      <protection/>
    </xf>
    <xf numFmtId="0" fontId="16" fillId="0" borderId="12" xfId="42" applyBorder="1" applyAlignment="1" applyProtection="1">
      <alignment horizontal="center" vertical="top" wrapText="1"/>
      <protection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1" fillId="0" borderId="13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2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4" fontId="42" fillId="0" borderId="12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16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2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0</xdr:col>
      <xdr:colOff>19011900</xdr:colOff>
      <xdr:row>36</xdr:row>
      <xdr:rowOff>161925</xdr:rowOff>
    </xdr:to>
    <xdr:pic>
      <xdr:nvPicPr>
        <xdr:cNvPr id="1" name="Рисунок 1" descr="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8783300" cy="1053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533A04E20AB67FD380024BD266E06BDDFD48F7D1E932DC22E3DEF765EE60229CB75CF4612C1LCo0A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498B3B05D017C5B45A411FB862CB81F9850FB560EABEFE42BBB31E595eBu9A" TargetMode="External" /><Relationship Id="rId2" Type="http://schemas.openxmlformats.org/officeDocument/2006/relationships/hyperlink" Target="consultantplus://offline/ref=6498B3B05D017C5B45A411FB862CB81F9B59FD5D01ABEFE42BBB31E595eBu9A" TargetMode="Externa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ar-info.ru/docs/laws/?sectId=74733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60" zoomScaleNormal="60" zoomScalePageLayoutView="0" workbookViewId="0" topLeftCell="A1">
      <selection activeCell="D32" sqref="D32"/>
    </sheetView>
  </sheetViews>
  <sheetFormatPr defaultColWidth="9.00390625" defaultRowHeight="12.75"/>
  <cols>
    <col min="1" max="1" width="255.75390625" style="0" customWidth="1"/>
    <col min="2" max="2" width="7.125" style="0" customWidth="1"/>
    <col min="3" max="3" width="18.25390625" style="0" customWidth="1"/>
    <col min="6" max="6" width="13.25390625" style="0" customWidth="1"/>
  </cols>
  <sheetData>
    <row r="1" spans="1:6" ht="15.75">
      <c r="A1" s="93"/>
      <c r="F1" s="6"/>
    </row>
    <row r="2" spans="1:11" ht="22.5">
      <c r="A2" s="109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3.25">
      <c r="A3" s="111" t="s">
        <v>311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25">
      <c r="A4" s="111" t="s">
        <v>312</v>
      </c>
      <c r="B4" s="60"/>
      <c r="C4" s="2"/>
      <c r="F4" s="59"/>
      <c r="G4" s="60"/>
      <c r="H4" s="60"/>
      <c r="I4" s="2"/>
      <c r="J4" s="2"/>
      <c r="K4" s="2"/>
    </row>
    <row r="5" spans="1:11" ht="23.25">
      <c r="A5" s="111" t="s">
        <v>310</v>
      </c>
      <c r="B5" s="60"/>
      <c r="C5" s="2"/>
      <c r="F5" s="60"/>
      <c r="G5" s="60"/>
      <c r="H5" s="60"/>
      <c r="I5" s="2"/>
      <c r="J5" s="2"/>
      <c r="K5" s="2"/>
    </row>
    <row r="6" spans="1:11" ht="23.25">
      <c r="A6" s="104"/>
      <c r="B6" s="2"/>
      <c r="C6" s="2"/>
      <c r="D6" s="2"/>
      <c r="E6" s="2"/>
      <c r="F6" s="2"/>
      <c r="G6" s="2"/>
      <c r="H6" s="2"/>
      <c r="I6" s="7"/>
      <c r="J6" s="2"/>
      <c r="K6" s="2"/>
    </row>
    <row r="7" spans="1:11" ht="23.25">
      <c r="A7" s="110"/>
      <c r="B7" s="2"/>
      <c r="C7" s="2"/>
      <c r="D7" s="2"/>
      <c r="E7" s="2"/>
      <c r="F7" s="2"/>
      <c r="G7" s="2"/>
      <c r="H7" s="2"/>
      <c r="I7" s="2"/>
      <c r="J7" s="7" t="s">
        <v>23</v>
      </c>
      <c r="K7" s="2"/>
    </row>
    <row r="8" spans="1:11" ht="23.25">
      <c r="A8" s="110"/>
      <c r="B8" s="8" t="s">
        <v>24</v>
      </c>
      <c r="C8" s="2"/>
      <c r="D8" s="2"/>
      <c r="E8" s="2"/>
      <c r="F8" s="2"/>
      <c r="G8" s="2"/>
      <c r="H8" s="2"/>
      <c r="I8" s="2"/>
      <c r="J8" s="2"/>
      <c r="K8" s="2"/>
    </row>
    <row r="9" spans="1:11" ht="23.25">
      <c r="A9" s="110"/>
      <c r="B9" s="2"/>
      <c r="C9" s="9"/>
      <c r="D9" s="2"/>
      <c r="E9" s="2"/>
      <c r="F9" s="2"/>
      <c r="G9" s="2"/>
      <c r="H9" s="2"/>
      <c r="I9" s="2"/>
      <c r="J9" s="2"/>
      <c r="K9" s="2"/>
    </row>
    <row r="10" spans="1:11" ht="23.25">
      <c r="A10" s="110"/>
      <c r="B10" s="7"/>
      <c r="C10" s="2"/>
      <c r="D10" s="2"/>
      <c r="E10" s="2"/>
      <c r="F10" s="2"/>
      <c r="G10" s="2"/>
      <c r="H10" s="2"/>
      <c r="I10" s="2"/>
      <c r="J10" s="2"/>
      <c r="K10" s="2"/>
    </row>
    <row r="11" spans="1:11" ht="23.25">
      <c r="A11" s="110"/>
      <c r="B11" s="7"/>
      <c r="C11" s="2"/>
      <c r="D11" s="2"/>
      <c r="E11" s="2"/>
      <c r="F11" s="2"/>
      <c r="G11" s="2"/>
      <c r="H11" s="2"/>
      <c r="I11" s="2"/>
      <c r="J11" s="2"/>
      <c r="K11" s="2"/>
    </row>
    <row r="12" spans="1:11" ht="23.25">
      <c r="A12" s="104"/>
      <c r="B12" s="10"/>
      <c r="C12" s="2"/>
      <c r="D12" s="2"/>
      <c r="E12" s="2"/>
      <c r="F12" s="2"/>
      <c r="G12" s="2"/>
      <c r="H12" s="2"/>
      <c r="I12" s="2"/>
      <c r="J12" s="2"/>
      <c r="K12" s="2"/>
    </row>
    <row r="13" spans="1:11" ht="22.5">
      <c r="A13" s="105" t="s">
        <v>25</v>
      </c>
      <c r="B13" s="11"/>
      <c r="C13" s="2"/>
      <c r="D13" s="2"/>
      <c r="E13" s="2"/>
      <c r="F13" s="2"/>
      <c r="G13" s="2"/>
      <c r="H13" s="2"/>
      <c r="I13" s="2"/>
      <c r="J13" s="2"/>
      <c r="K13" s="2"/>
    </row>
    <row r="14" spans="1:11" ht="22.5">
      <c r="A14" s="105" t="s">
        <v>224</v>
      </c>
      <c r="B14" s="11"/>
      <c r="C14" s="2"/>
      <c r="D14" s="2"/>
      <c r="E14" s="2"/>
      <c r="F14" s="2"/>
      <c r="G14" s="2"/>
      <c r="H14" s="2"/>
      <c r="I14" s="2"/>
      <c r="J14" s="2"/>
      <c r="K14" s="2"/>
    </row>
    <row r="15" spans="1:11" ht="22.5">
      <c r="A15" s="105"/>
      <c r="B15" s="91"/>
      <c r="C15" s="2"/>
      <c r="D15" s="2"/>
      <c r="E15" s="2"/>
      <c r="F15" s="2"/>
      <c r="G15" s="2"/>
      <c r="H15" s="2"/>
      <c r="I15" s="2"/>
      <c r="J15" s="2"/>
      <c r="K15" s="2"/>
    </row>
    <row r="16" spans="1:11" ht="22.5">
      <c r="A16" s="105"/>
      <c r="B16" s="92"/>
      <c r="C16" s="2"/>
      <c r="D16" s="2"/>
      <c r="E16" s="2"/>
      <c r="F16" s="2"/>
      <c r="G16" s="2"/>
      <c r="H16" s="2"/>
      <c r="I16" s="2"/>
      <c r="J16" s="2"/>
      <c r="K16" s="2"/>
    </row>
    <row r="17" spans="1:11" ht="23.25">
      <c r="A17" s="102"/>
      <c r="B17" s="92"/>
      <c r="C17" s="2"/>
      <c r="D17" s="2"/>
      <c r="E17" s="2"/>
      <c r="F17" s="2"/>
      <c r="G17" s="2"/>
      <c r="H17" s="2"/>
      <c r="I17" s="2"/>
      <c r="J17" s="2"/>
      <c r="K17" s="2"/>
    </row>
    <row r="18" spans="1:11" ht="23.25">
      <c r="A18" s="103" t="s">
        <v>227</v>
      </c>
      <c r="B18" s="92"/>
      <c r="C18" s="2"/>
      <c r="D18" s="2"/>
      <c r="E18" s="2"/>
      <c r="F18" s="2"/>
      <c r="G18" s="2"/>
      <c r="H18" s="2"/>
      <c r="I18" s="2"/>
      <c r="J18" s="2"/>
      <c r="K18" s="2"/>
    </row>
    <row r="19" spans="1:11" ht="23.25">
      <c r="A19" s="103" t="s">
        <v>302</v>
      </c>
      <c r="B19" s="94"/>
      <c r="C19" s="2"/>
      <c r="D19" s="2"/>
      <c r="E19" s="2"/>
      <c r="F19" s="2"/>
      <c r="G19" s="2"/>
      <c r="H19" s="2"/>
      <c r="I19" s="2"/>
      <c r="J19" s="2"/>
      <c r="K19" s="2"/>
    </row>
    <row r="20" spans="1:11" ht="18.75">
      <c r="A20" s="1" t="s">
        <v>26</v>
      </c>
      <c r="B20" s="95"/>
      <c r="C20" s="2"/>
      <c r="D20" s="2"/>
      <c r="E20" s="2"/>
      <c r="F20" s="2"/>
      <c r="G20" s="2"/>
      <c r="H20" s="2"/>
      <c r="I20" s="2"/>
      <c r="J20" s="2"/>
      <c r="K20" s="2"/>
    </row>
    <row r="21" spans="1:11" ht="23.25">
      <c r="A21" s="102"/>
      <c r="B21" s="96"/>
      <c r="C21" s="2"/>
      <c r="D21" s="2"/>
      <c r="E21" s="2"/>
      <c r="F21" s="2"/>
      <c r="G21" s="2"/>
      <c r="H21" s="2"/>
      <c r="I21" s="2"/>
      <c r="J21" s="2"/>
      <c r="K21" s="2"/>
    </row>
    <row r="22" spans="1:11" ht="23.25">
      <c r="A22" s="106" t="s">
        <v>321</v>
      </c>
      <c r="B22" s="96"/>
      <c r="C22" s="2"/>
      <c r="D22" s="2"/>
      <c r="E22" s="2"/>
      <c r="F22" s="2"/>
      <c r="G22" s="2"/>
      <c r="H22" s="2"/>
      <c r="I22" s="2"/>
      <c r="J22" s="2"/>
      <c r="K22" s="2"/>
    </row>
    <row r="23" spans="1:11" ht="23.25">
      <c r="A23" s="102"/>
      <c r="B23" s="97"/>
      <c r="C23" s="2"/>
      <c r="D23" s="2"/>
      <c r="E23" s="2"/>
      <c r="F23" s="2"/>
      <c r="G23" s="2"/>
      <c r="H23" s="2"/>
      <c r="I23" s="2"/>
      <c r="J23" s="2"/>
      <c r="K23" s="2"/>
    </row>
    <row r="24" spans="1:11" ht="23.25">
      <c r="A24" s="103" t="s">
        <v>305</v>
      </c>
      <c r="B24" s="96"/>
      <c r="C24" s="2"/>
      <c r="D24" s="2"/>
      <c r="E24" s="2"/>
      <c r="F24" s="2"/>
      <c r="G24" s="2"/>
      <c r="H24" s="2"/>
      <c r="I24" s="2"/>
      <c r="J24" s="2"/>
      <c r="K24" s="2"/>
    </row>
    <row r="25" spans="1:11" ht="18.75">
      <c r="A25" s="1" t="s">
        <v>303</v>
      </c>
      <c r="B25" s="94"/>
      <c r="C25" s="2"/>
      <c r="D25" s="2"/>
      <c r="E25" s="2"/>
      <c r="F25" s="2"/>
      <c r="G25" s="2"/>
      <c r="H25" s="2"/>
      <c r="I25" s="2"/>
      <c r="J25" s="2"/>
      <c r="K25" s="2"/>
    </row>
    <row r="26" spans="1:11" ht="23.25">
      <c r="A26" s="103"/>
      <c r="B26" s="98"/>
      <c r="C26" s="2"/>
      <c r="D26" s="2"/>
      <c r="E26" s="2"/>
      <c r="F26" s="2"/>
      <c r="G26" s="2"/>
      <c r="H26" s="2"/>
      <c r="I26" s="2"/>
      <c r="J26" s="2"/>
      <c r="K26" s="2"/>
    </row>
    <row r="27" spans="1:11" ht="23.25">
      <c r="A27" s="102"/>
      <c r="B27" s="96"/>
      <c r="C27" s="2"/>
      <c r="D27" s="2"/>
      <c r="E27" s="2"/>
      <c r="F27" s="2"/>
      <c r="G27" s="2"/>
      <c r="H27" s="2"/>
      <c r="I27" s="2"/>
      <c r="J27" s="2"/>
      <c r="K27" s="2"/>
    </row>
    <row r="28" spans="1:11" ht="23.25">
      <c r="A28" s="102"/>
      <c r="B28" s="99"/>
      <c r="C28" s="2"/>
      <c r="D28" s="2"/>
      <c r="E28" s="2"/>
      <c r="F28" s="2"/>
      <c r="G28" s="2"/>
      <c r="H28" s="2"/>
      <c r="I28" s="2"/>
      <c r="J28" s="2"/>
      <c r="K28" s="2"/>
    </row>
    <row r="29" spans="1:11" ht="23.25">
      <c r="A29" s="102" t="s">
        <v>250</v>
      </c>
      <c r="B29" s="100"/>
      <c r="C29" s="2"/>
      <c r="D29" s="2"/>
      <c r="E29" s="2"/>
      <c r="F29" s="2"/>
      <c r="G29" s="2"/>
      <c r="H29" s="2"/>
      <c r="I29" s="2"/>
      <c r="J29" s="2"/>
      <c r="K29" s="2"/>
    </row>
    <row r="30" spans="1:11" ht="23.25">
      <c r="A30" s="102"/>
      <c r="B30" s="100"/>
      <c r="C30" s="2"/>
      <c r="D30" s="2"/>
      <c r="E30" s="2"/>
      <c r="F30" s="2"/>
      <c r="G30" s="2"/>
      <c r="H30" s="2"/>
      <c r="I30" s="2"/>
      <c r="J30" s="2"/>
      <c r="K30" s="2"/>
    </row>
    <row r="31" spans="1:11" ht="23.25">
      <c r="A31" s="102"/>
      <c r="B31" s="100"/>
      <c r="C31" s="2"/>
      <c r="D31" s="2"/>
      <c r="E31" s="2"/>
      <c r="F31" s="2"/>
      <c r="G31" s="2"/>
      <c r="H31" s="2"/>
      <c r="I31" s="2"/>
      <c r="J31" s="2"/>
      <c r="K31" s="2"/>
    </row>
    <row r="32" spans="1:11" ht="23.25">
      <c r="A32" s="102"/>
      <c r="B32" s="100"/>
      <c r="C32" s="2"/>
      <c r="D32" s="2"/>
      <c r="E32" s="2"/>
      <c r="F32" s="2"/>
      <c r="G32" s="2"/>
      <c r="H32" s="2"/>
      <c r="I32" s="2"/>
      <c r="J32" s="2"/>
      <c r="K32" s="2"/>
    </row>
    <row r="33" spans="1:2" ht="23.25">
      <c r="A33" s="102"/>
      <c r="B33" s="101"/>
    </row>
    <row r="34" spans="1:2" ht="23.25">
      <c r="A34" s="103" t="s">
        <v>322</v>
      </c>
      <c r="B34" s="101"/>
    </row>
    <row r="35" spans="1:2" ht="23.25">
      <c r="A35" s="102" t="s">
        <v>225</v>
      </c>
      <c r="B35" s="101"/>
    </row>
    <row r="36" spans="1:2" ht="23.25">
      <c r="A36" s="102"/>
      <c r="B36" s="101"/>
    </row>
    <row r="37" spans="1:2" ht="23.25">
      <c r="A37" s="107"/>
      <c r="B37" s="101"/>
    </row>
    <row r="38" ht="23.25">
      <c r="A38" s="107"/>
    </row>
    <row r="39" ht="23.25">
      <c r="A39" s="107"/>
    </row>
    <row r="40" ht="23.25">
      <c r="A40" s="107"/>
    </row>
    <row r="41" ht="23.25">
      <c r="A41" s="108"/>
    </row>
    <row r="42" ht="23.25">
      <c r="A42" s="108"/>
    </row>
    <row r="43" ht="23.25">
      <c r="A43" s="108"/>
    </row>
    <row r="44" ht="23.25">
      <c r="A44" s="108"/>
    </row>
    <row r="45" ht="23.25">
      <c r="A45" s="108"/>
    </row>
  </sheetData>
  <sheetProtection/>
  <printOptions/>
  <pageMargins left="0.17" right="0.16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4:C38"/>
  <sheetViews>
    <sheetView zoomScalePageLayoutView="0" workbookViewId="0" topLeftCell="A7">
      <selection activeCell="B59" sqref="B59"/>
    </sheetView>
  </sheetViews>
  <sheetFormatPr defaultColWidth="9.00390625" defaultRowHeight="12.75"/>
  <cols>
    <col min="2" max="2" width="48.625" style="0" customWidth="1"/>
    <col min="3" max="3" width="76.00390625" style="0" customWidth="1"/>
  </cols>
  <sheetData>
    <row r="14" ht="18.75">
      <c r="B14" s="1" t="s">
        <v>0</v>
      </c>
    </row>
    <row r="15" ht="19.5" thickBot="1">
      <c r="B15" s="1"/>
    </row>
    <row r="16" spans="2:3" ht="12.75" customHeight="1">
      <c r="B16" s="146" t="s">
        <v>228</v>
      </c>
      <c r="C16" s="147"/>
    </row>
    <row r="17" spans="2:3" ht="13.5" thickBot="1">
      <c r="B17" s="148" t="s">
        <v>229</v>
      </c>
      <c r="C17" s="149"/>
    </row>
    <row r="18" spans="2:3" ht="13.5" thickBot="1">
      <c r="B18" s="61" t="s">
        <v>230</v>
      </c>
      <c r="C18" s="62" t="s">
        <v>231</v>
      </c>
    </row>
    <row r="19" spans="2:3" ht="13.5" thickBot="1">
      <c r="B19" s="61" t="s">
        <v>1</v>
      </c>
      <c r="C19" s="62" t="s">
        <v>232</v>
      </c>
    </row>
    <row r="20" spans="2:3" ht="13.5" thickBot="1">
      <c r="B20" s="61" t="s">
        <v>2</v>
      </c>
      <c r="C20" s="62">
        <v>7525003780</v>
      </c>
    </row>
    <row r="21" spans="2:3" ht="13.5" thickBot="1">
      <c r="B21" s="61" t="s">
        <v>233</v>
      </c>
      <c r="C21" s="112" t="s">
        <v>307</v>
      </c>
    </row>
    <row r="22" spans="2:3" ht="13.5" thickBot="1">
      <c r="B22" s="61" t="s">
        <v>3</v>
      </c>
      <c r="C22" s="62" t="s">
        <v>234</v>
      </c>
    </row>
    <row r="23" spans="2:3" ht="12.75">
      <c r="B23" s="150" t="s">
        <v>4</v>
      </c>
      <c r="C23" s="150" t="s">
        <v>235</v>
      </c>
    </row>
    <row r="24" spans="2:3" ht="13.5" thickBot="1">
      <c r="B24" s="151"/>
      <c r="C24" s="151"/>
    </row>
    <row r="25" spans="2:3" ht="13.5" thickBot="1">
      <c r="B25" s="61" t="s">
        <v>5</v>
      </c>
      <c r="C25" s="62" t="s">
        <v>232</v>
      </c>
    </row>
    <row r="26" spans="2:3" ht="13.5" thickBot="1">
      <c r="B26" s="61" t="s">
        <v>6</v>
      </c>
      <c r="C26" s="62" t="s">
        <v>251</v>
      </c>
    </row>
    <row r="27" spans="2:3" ht="13.5" thickBot="1">
      <c r="B27" s="61" t="s">
        <v>7</v>
      </c>
      <c r="C27" s="62" t="s">
        <v>236</v>
      </c>
    </row>
    <row r="28" spans="2:3" ht="13.5" thickBot="1">
      <c r="B28" s="61" t="s">
        <v>8</v>
      </c>
      <c r="C28" s="62" t="s">
        <v>252</v>
      </c>
    </row>
    <row r="29" spans="2:3" ht="13.5" thickBot="1">
      <c r="B29" s="61" t="s">
        <v>226</v>
      </c>
      <c r="C29" s="62" t="s">
        <v>237</v>
      </c>
    </row>
    <row r="30" spans="2:3" ht="13.5" thickBot="1">
      <c r="B30" s="61" t="s">
        <v>9</v>
      </c>
      <c r="C30" s="62" t="s">
        <v>10</v>
      </c>
    </row>
    <row r="31" spans="2:3" ht="13.5" thickBot="1">
      <c r="B31" s="61" t="s">
        <v>238</v>
      </c>
      <c r="C31" s="62" t="s">
        <v>239</v>
      </c>
    </row>
    <row r="32" spans="2:3" ht="13.5" thickBot="1">
      <c r="B32" s="61" t="s">
        <v>240</v>
      </c>
      <c r="C32" s="62">
        <v>47003477</v>
      </c>
    </row>
    <row r="33" spans="2:3" ht="13.5" thickBot="1">
      <c r="B33" s="61" t="s">
        <v>241</v>
      </c>
      <c r="C33" s="62">
        <v>14</v>
      </c>
    </row>
    <row r="34" spans="2:3" ht="13.5" thickBot="1">
      <c r="B34" s="61" t="s">
        <v>242</v>
      </c>
      <c r="C34" s="62">
        <v>76248000033</v>
      </c>
    </row>
    <row r="35" spans="2:3" ht="13.5" thickBot="1">
      <c r="B35" s="61" t="s">
        <v>243</v>
      </c>
      <c r="C35" s="113">
        <v>75403</v>
      </c>
    </row>
    <row r="36" spans="2:3" ht="13.5" thickBot="1">
      <c r="B36" s="61" t="s">
        <v>244</v>
      </c>
      <c r="C36" s="62">
        <v>4210007</v>
      </c>
    </row>
    <row r="37" spans="2:3" ht="13.5" thickBot="1">
      <c r="B37" s="61" t="s">
        <v>245</v>
      </c>
      <c r="C37" s="62"/>
    </row>
    <row r="38" spans="2:3" ht="13.5" thickBot="1">
      <c r="B38" s="61" t="s">
        <v>246</v>
      </c>
      <c r="C38" s="62" t="s">
        <v>308</v>
      </c>
    </row>
  </sheetData>
  <sheetProtection/>
  <mergeCells count="4">
    <mergeCell ref="B16:C16"/>
    <mergeCell ref="B17:C17"/>
    <mergeCell ref="B23:B24"/>
    <mergeCell ref="C23:C24"/>
  </mergeCells>
  <printOptions/>
  <pageMargins left="0.31496062992125984" right="0.4330708661417323" top="0.68" bottom="1.5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875" style="0" customWidth="1"/>
    <col min="2" max="2" width="31.625" style="0" customWidth="1"/>
    <col min="3" max="3" width="71.25390625" style="0" customWidth="1"/>
    <col min="5" max="5" width="12.625" style="0" customWidth="1"/>
  </cols>
  <sheetData>
    <row r="1" spans="1:3" ht="12.75">
      <c r="A1" s="4"/>
      <c r="B1" s="4"/>
      <c r="C1" s="4"/>
    </row>
    <row r="3" ht="19.5" thickBot="1">
      <c r="B3" s="1" t="s">
        <v>11</v>
      </c>
    </row>
    <row r="4" spans="2:5" ht="64.5" thickBot="1">
      <c r="B4" s="65" t="s">
        <v>12</v>
      </c>
      <c r="C4" s="66" t="s">
        <v>13</v>
      </c>
      <c r="D4" s="66" t="s">
        <v>14</v>
      </c>
      <c r="E4" s="66" t="s">
        <v>15</v>
      </c>
    </row>
    <row r="5" spans="2:5" ht="140.25">
      <c r="B5" s="152"/>
      <c r="C5" s="68" t="s">
        <v>253</v>
      </c>
      <c r="D5" s="68" t="s">
        <v>247</v>
      </c>
      <c r="E5" s="68" t="s">
        <v>255</v>
      </c>
    </row>
    <row r="6" spans="2:5" ht="89.25">
      <c r="B6" s="153"/>
      <c r="C6" s="68" t="s">
        <v>254</v>
      </c>
      <c r="D6" s="68" t="s">
        <v>248</v>
      </c>
      <c r="E6" s="68" t="s">
        <v>256</v>
      </c>
    </row>
    <row r="7" spans="2:5" ht="135.75" customHeight="1">
      <c r="B7" s="153"/>
      <c r="C7" s="69"/>
      <c r="D7" s="68" t="s">
        <v>249</v>
      </c>
      <c r="E7" s="68" t="s">
        <v>257</v>
      </c>
    </row>
    <row r="8" spans="2:5" ht="74.25" customHeight="1">
      <c r="B8" s="153"/>
      <c r="C8" s="69"/>
      <c r="D8" s="69"/>
      <c r="E8" s="68" t="s">
        <v>258</v>
      </c>
    </row>
    <row r="9" spans="2:5" ht="81" customHeight="1">
      <c r="B9" s="153"/>
      <c r="C9" s="69"/>
      <c r="D9" s="69"/>
      <c r="E9" s="68" t="s">
        <v>259</v>
      </c>
    </row>
    <row r="10" spans="2:5" ht="104.25" customHeight="1" thickBot="1">
      <c r="B10" s="154"/>
      <c r="C10" s="63"/>
      <c r="D10" s="63"/>
      <c r="E10" s="64" t="s">
        <v>260</v>
      </c>
    </row>
  </sheetData>
  <sheetProtection/>
  <mergeCells count="1">
    <mergeCell ref="B5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B1">
      <selection activeCell="B25" sqref="B25"/>
    </sheetView>
  </sheetViews>
  <sheetFormatPr defaultColWidth="9.00390625" defaultRowHeight="12.75"/>
  <cols>
    <col min="1" max="1" width="4.75390625" style="0" customWidth="1"/>
    <col min="2" max="2" width="85.125" style="0" customWidth="1"/>
    <col min="3" max="3" width="89.75390625" style="0" customWidth="1"/>
  </cols>
  <sheetData>
    <row r="2" spans="1:3" ht="15">
      <c r="A2" s="5"/>
      <c r="B2" s="5"/>
      <c r="C2" s="5"/>
    </row>
    <row r="3" spans="1:3" ht="15">
      <c r="A3" s="5"/>
      <c r="B3" s="5"/>
      <c r="C3" s="5"/>
    </row>
    <row r="4" spans="1:3" ht="15">
      <c r="A4" s="5"/>
      <c r="B4" s="5"/>
      <c r="C4" s="5"/>
    </row>
    <row r="5" ht="19.5" thickBot="1">
      <c r="A5" s="1" t="s">
        <v>304</v>
      </c>
    </row>
    <row r="6" spans="1:3" ht="13.5" thickBot="1">
      <c r="A6" s="65" t="s">
        <v>12</v>
      </c>
      <c r="B6" s="66" t="s">
        <v>16</v>
      </c>
      <c r="C6" s="70" t="s">
        <v>17</v>
      </c>
    </row>
    <row r="7" spans="1:3" ht="38.25">
      <c r="A7" s="71">
        <v>1</v>
      </c>
      <c r="B7" s="68" t="s">
        <v>261</v>
      </c>
      <c r="C7" s="68" t="s">
        <v>263</v>
      </c>
    </row>
    <row r="8" spans="1:3" ht="12.75">
      <c r="A8" s="71"/>
      <c r="C8" s="68" t="s">
        <v>264</v>
      </c>
    </row>
    <row r="9" spans="1:3" ht="63.75">
      <c r="A9" s="71"/>
      <c r="B9" s="68" t="s">
        <v>262</v>
      </c>
      <c r="C9" s="68" t="s">
        <v>265</v>
      </c>
    </row>
    <row r="10" spans="1:3" ht="12.75">
      <c r="A10" s="71"/>
      <c r="B10" s="69"/>
      <c r="C10" s="68" t="s">
        <v>250</v>
      </c>
    </row>
    <row r="11" spans="1:3" ht="12.75">
      <c r="A11" s="71">
        <v>2</v>
      </c>
      <c r="B11" s="69"/>
      <c r="C11" s="68"/>
    </row>
    <row r="12" spans="1:3" ht="12.75">
      <c r="A12" s="67"/>
      <c r="B12" s="69"/>
      <c r="C12" s="69"/>
    </row>
    <row r="13" spans="1:3" ht="12.75">
      <c r="A13" s="67"/>
      <c r="B13" s="69"/>
      <c r="C13" s="69"/>
    </row>
    <row r="14" spans="1:3" ht="12.75">
      <c r="A14" s="67"/>
      <c r="B14" s="69"/>
      <c r="C14" s="69"/>
    </row>
    <row r="15" spans="1:3" ht="12.75">
      <c r="A15" s="67"/>
      <c r="B15" s="69"/>
      <c r="C15" s="69"/>
    </row>
    <row r="16" spans="1:3" ht="12.75">
      <c r="A16" s="67"/>
      <c r="B16" s="69"/>
      <c r="C16" s="69"/>
    </row>
    <row r="17" spans="1:3" ht="13.5" thickBot="1">
      <c r="A17" s="72"/>
      <c r="B17" s="63"/>
      <c r="C17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D11" sqref="D11"/>
    </sheetView>
  </sheetViews>
  <sheetFormatPr defaultColWidth="9.00390625" defaultRowHeight="12.75"/>
  <cols>
    <col min="1" max="1" width="6.375" style="0" customWidth="1"/>
    <col min="2" max="2" width="28.875" style="0" customWidth="1"/>
    <col min="3" max="3" width="25.125" style="0" customWidth="1"/>
    <col min="4" max="4" width="16.625" style="0" customWidth="1"/>
    <col min="5" max="5" width="33.375" style="0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2" ht="19.5" thickBot="1">
      <c r="A7" s="2"/>
      <c r="B7" s="1" t="s">
        <v>18</v>
      </c>
    </row>
    <row r="8" spans="1:6" ht="64.5" thickBot="1">
      <c r="A8" s="2"/>
      <c r="B8" s="65" t="s">
        <v>12</v>
      </c>
      <c r="C8" s="66" t="s">
        <v>19</v>
      </c>
      <c r="D8" s="66" t="s">
        <v>20</v>
      </c>
      <c r="E8" s="66" t="s">
        <v>21</v>
      </c>
      <c r="F8" s="66" t="s">
        <v>22</v>
      </c>
    </row>
    <row r="9" spans="1:6" ht="63.75">
      <c r="A9" s="2"/>
      <c r="B9" s="152"/>
      <c r="C9" s="156" t="s">
        <v>266</v>
      </c>
      <c r="D9" s="68" t="s">
        <v>267</v>
      </c>
      <c r="E9" s="68" t="s">
        <v>271</v>
      </c>
      <c r="F9" s="150" t="s">
        <v>278</v>
      </c>
    </row>
    <row r="10" spans="1:6" ht="51">
      <c r="A10" s="2"/>
      <c r="B10" s="153"/>
      <c r="C10" s="157"/>
      <c r="D10" s="68" t="s">
        <v>268</v>
      </c>
      <c r="E10" s="68" t="s">
        <v>272</v>
      </c>
      <c r="F10" s="155"/>
    </row>
    <row r="11" spans="1:6" ht="191.25">
      <c r="A11" s="2"/>
      <c r="B11" s="153"/>
      <c r="C11" s="157"/>
      <c r="D11" s="68" t="s">
        <v>269</v>
      </c>
      <c r="E11" s="68" t="s">
        <v>273</v>
      </c>
      <c r="F11" s="155"/>
    </row>
    <row r="12" spans="1:6" ht="89.25">
      <c r="A12" s="2"/>
      <c r="B12" s="153"/>
      <c r="C12" s="157"/>
      <c r="D12" s="68" t="s">
        <v>270</v>
      </c>
      <c r="E12" s="68" t="s">
        <v>274</v>
      </c>
      <c r="F12" s="155"/>
    </row>
    <row r="13" spans="1:6" ht="38.25">
      <c r="A13" s="2"/>
      <c r="B13" s="153"/>
      <c r="C13" s="157"/>
      <c r="D13" s="69"/>
      <c r="E13" s="68" t="s">
        <v>275</v>
      </c>
      <c r="F13" s="155"/>
    </row>
    <row r="14" spans="1:6" ht="114.75">
      <c r="A14" s="2"/>
      <c r="B14" s="153"/>
      <c r="C14" s="157"/>
      <c r="D14" s="69"/>
      <c r="E14" s="68" t="s">
        <v>276</v>
      </c>
      <c r="F14" s="155"/>
    </row>
    <row r="15" spans="1:6" ht="26.25" thickBot="1">
      <c r="A15" s="2"/>
      <c r="B15" s="154"/>
      <c r="C15" s="158"/>
      <c r="D15" s="63"/>
      <c r="E15" s="64" t="s">
        <v>277</v>
      </c>
      <c r="F15" s="151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3.5" thickBot="1">
      <c r="A43" s="3"/>
      <c r="B43" s="3"/>
      <c r="C43" s="3"/>
      <c r="D43" s="3"/>
      <c r="E43" s="3"/>
    </row>
  </sheetData>
  <sheetProtection/>
  <mergeCells count="3">
    <mergeCell ref="F9:F15"/>
    <mergeCell ref="B9:B15"/>
    <mergeCell ref="C9:C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83.125" style="0" customWidth="1"/>
    <col min="3" max="3" width="38.125" style="0" customWidth="1"/>
    <col min="4" max="8" width="9.125" style="0" hidden="1" customWidth="1"/>
  </cols>
  <sheetData>
    <row r="1" spans="1:3" ht="13.5">
      <c r="A1" s="164" t="s">
        <v>27</v>
      </c>
      <c r="B1" s="165"/>
      <c r="C1" s="165"/>
    </row>
    <row r="2" spans="1:3" ht="13.5">
      <c r="A2" s="166" t="s">
        <v>28</v>
      </c>
      <c r="B2" s="167"/>
      <c r="C2" s="167"/>
    </row>
    <row r="3" spans="1:3" ht="13.5">
      <c r="A3" s="114"/>
      <c r="B3" s="115"/>
      <c r="C3" s="115"/>
    </row>
    <row r="4" spans="1:3" ht="13.5">
      <c r="A4" s="164" t="s">
        <v>29</v>
      </c>
      <c r="B4" s="167"/>
      <c r="C4" s="167"/>
    </row>
    <row r="5" spans="1:3" ht="13.5">
      <c r="A5" s="166" t="s">
        <v>323</v>
      </c>
      <c r="B5" s="167"/>
      <c r="C5" s="167"/>
    </row>
    <row r="6" spans="1:3" ht="13.5">
      <c r="A6" s="166" t="s">
        <v>30</v>
      </c>
      <c r="B6" s="167"/>
      <c r="C6" s="167"/>
    </row>
    <row r="7" spans="1:3" ht="13.5">
      <c r="A7" s="116"/>
      <c r="B7" s="115"/>
      <c r="C7" s="115"/>
    </row>
    <row r="8" spans="1:3" ht="26.25" customHeight="1">
      <c r="A8" s="117" t="s">
        <v>31</v>
      </c>
      <c r="B8" s="117" t="s">
        <v>32</v>
      </c>
      <c r="C8" s="117" t="s">
        <v>33</v>
      </c>
    </row>
    <row r="9" spans="1:3" ht="13.5">
      <c r="A9" s="118">
        <v>1</v>
      </c>
      <c r="B9" s="118">
        <v>2</v>
      </c>
      <c r="C9" s="118">
        <v>3</v>
      </c>
    </row>
    <row r="10" spans="1:3" ht="18" customHeight="1">
      <c r="A10" s="119"/>
      <c r="B10" s="120" t="s">
        <v>34</v>
      </c>
      <c r="C10" s="125">
        <v>1994.17</v>
      </c>
    </row>
    <row r="11" spans="1:3" ht="18" customHeight="1">
      <c r="A11" s="163"/>
      <c r="B11" s="120" t="s">
        <v>35</v>
      </c>
      <c r="C11" s="159">
        <v>1279.8</v>
      </c>
    </row>
    <row r="12" spans="1:5" ht="18" customHeight="1">
      <c r="A12" s="163"/>
      <c r="B12" s="120" t="s">
        <v>36</v>
      </c>
      <c r="C12" s="159"/>
      <c r="E12" s="14" t="s">
        <v>37</v>
      </c>
    </row>
    <row r="13" spans="1:5" ht="18" customHeight="1">
      <c r="A13" s="163"/>
      <c r="B13" s="121" t="s">
        <v>38</v>
      </c>
      <c r="C13" s="159">
        <v>127.06</v>
      </c>
      <c r="E13" s="16" t="s">
        <v>37</v>
      </c>
    </row>
    <row r="14" spans="1:3" ht="18" customHeight="1">
      <c r="A14" s="163"/>
      <c r="B14" s="121" t="s">
        <v>39</v>
      </c>
      <c r="C14" s="159"/>
    </row>
    <row r="15" spans="1:5" ht="18" customHeight="1">
      <c r="A15" s="119"/>
      <c r="B15" s="122" t="s">
        <v>40</v>
      </c>
      <c r="C15" s="125">
        <v>436.31</v>
      </c>
      <c r="E15" s="14" t="s">
        <v>37</v>
      </c>
    </row>
    <row r="16" spans="1:3" ht="18" customHeight="1">
      <c r="A16" s="163"/>
      <c r="B16" s="121" t="s">
        <v>38</v>
      </c>
      <c r="C16" s="159">
        <v>0</v>
      </c>
    </row>
    <row r="17" spans="1:5" ht="18" customHeight="1">
      <c r="A17" s="163"/>
      <c r="B17" s="121" t="s">
        <v>39</v>
      </c>
      <c r="C17" s="159"/>
      <c r="E17" s="16" t="s">
        <v>37</v>
      </c>
    </row>
    <row r="18" spans="1:5" ht="18" customHeight="1">
      <c r="A18" s="119"/>
      <c r="B18" s="120" t="s">
        <v>41</v>
      </c>
      <c r="C18" s="125"/>
      <c r="E18" s="160" t="s">
        <v>42</v>
      </c>
    </row>
    <row r="19" spans="1:5" ht="18" customHeight="1">
      <c r="A19" s="163"/>
      <c r="B19" s="122" t="s">
        <v>35</v>
      </c>
      <c r="C19" s="159"/>
      <c r="E19" s="161"/>
    </row>
    <row r="20" spans="1:5" ht="18" customHeight="1">
      <c r="A20" s="163"/>
      <c r="B20" s="122" t="s">
        <v>43</v>
      </c>
      <c r="C20" s="159"/>
      <c r="E20" s="161"/>
    </row>
    <row r="21" spans="1:5" ht="18" customHeight="1">
      <c r="A21" s="163"/>
      <c r="B21" s="121" t="s">
        <v>38</v>
      </c>
      <c r="C21" s="159"/>
      <c r="E21" s="161"/>
    </row>
    <row r="22" spans="1:5" ht="18" customHeight="1">
      <c r="A22" s="163"/>
      <c r="B22" s="121" t="s">
        <v>44</v>
      </c>
      <c r="C22" s="159"/>
      <c r="E22" s="161"/>
    </row>
    <row r="23" spans="1:5" ht="18" customHeight="1">
      <c r="A23" s="119"/>
      <c r="B23" s="121" t="s">
        <v>45</v>
      </c>
      <c r="C23" s="125"/>
      <c r="E23" s="161"/>
    </row>
    <row r="24" spans="1:5" ht="18" customHeight="1">
      <c r="A24" s="119"/>
      <c r="B24" s="122" t="s">
        <v>46</v>
      </c>
      <c r="C24" s="125"/>
      <c r="E24" s="161"/>
    </row>
    <row r="25" spans="1:5" ht="18" customHeight="1">
      <c r="A25" s="119"/>
      <c r="B25" s="122" t="s">
        <v>47</v>
      </c>
      <c r="C25" s="125"/>
      <c r="E25" s="161"/>
    </row>
    <row r="26" spans="1:5" ht="18" customHeight="1">
      <c r="A26" s="119"/>
      <c r="B26" s="122" t="s">
        <v>48</v>
      </c>
      <c r="C26" s="125"/>
      <c r="E26" s="161"/>
    </row>
    <row r="27" spans="1:5" ht="18" customHeight="1">
      <c r="A27" s="119"/>
      <c r="B27" s="120" t="s">
        <v>49</v>
      </c>
      <c r="C27" s="125"/>
      <c r="E27" s="161"/>
    </row>
    <row r="28" spans="1:5" ht="18" customHeight="1">
      <c r="A28" s="163"/>
      <c r="B28" s="122" t="s">
        <v>35</v>
      </c>
      <c r="C28" s="159"/>
      <c r="E28" s="161"/>
    </row>
    <row r="29" spans="1:5" ht="18" customHeight="1">
      <c r="A29" s="163"/>
      <c r="B29" s="122" t="s">
        <v>50</v>
      </c>
      <c r="C29" s="159"/>
      <c r="E29" s="161"/>
    </row>
    <row r="30" spans="1:5" ht="18" customHeight="1">
      <c r="A30" s="119"/>
      <c r="B30" s="122" t="s">
        <v>51</v>
      </c>
      <c r="C30" s="125"/>
      <c r="E30" s="161"/>
    </row>
    <row r="31" spans="1:5" ht="18" customHeight="1">
      <c r="A31" s="163"/>
      <c r="B31" s="121" t="s">
        <v>38</v>
      </c>
      <c r="C31" s="159"/>
      <c r="E31" s="161"/>
    </row>
    <row r="32" spans="1:5" ht="18" customHeight="1">
      <c r="A32" s="163"/>
      <c r="B32" s="121" t="s">
        <v>52</v>
      </c>
      <c r="C32" s="159"/>
      <c r="E32" s="162"/>
    </row>
  </sheetData>
  <sheetProtection/>
  <mergeCells count="20">
    <mergeCell ref="A16:A17"/>
    <mergeCell ref="C16:C17"/>
    <mergeCell ref="A1:C1"/>
    <mergeCell ref="A2:C2"/>
    <mergeCell ref="A4:C4"/>
    <mergeCell ref="A5:C5"/>
    <mergeCell ref="A6:C6"/>
    <mergeCell ref="A11:A12"/>
    <mergeCell ref="C11:C12"/>
    <mergeCell ref="A13:A14"/>
    <mergeCell ref="C13:C14"/>
    <mergeCell ref="E18:E32"/>
    <mergeCell ref="A19:A20"/>
    <mergeCell ref="C19:C20"/>
    <mergeCell ref="A21:A22"/>
    <mergeCell ref="C21:C22"/>
    <mergeCell ref="A28:A29"/>
    <mergeCell ref="C28:C29"/>
    <mergeCell ref="A31:A32"/>
    <mergeCell ref="C31:C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zoomScalePageLayoutView="0" workbookViewId="0" topLeftCell="A1">
      <selection activeCell="E47" sqref="E47:E48"/>
    </sheetView>
  </sheetViews>
  <sheetFormatPr defaultColWidth="9.00390625" defaultRowHeight="12.75"/>
  <cols>
    <col min="1" max="1" width="46.625" style="0" customWidth="1"/>
    <col min="3" max="3" width="15.25390625" style="0" customWidth="1"/>
    <col min="4" max="4" width="15.125" style="0" customWidth="1"/>
    <col min="5" max="5" width="16.125" style="0" customWidth="1"/>
    <col min="6" max="6" width="17.125" style="0" customWidth="1"/>
    <col min="7" max="7" width="16.125" style="0" customWidth="1"/>
    <col min="8" max="8" width="15.875" style="0" customWidth="1"/>
    <col min="9" max="9" width="14.75390625" style="0" customWidth="1"/>
    <col min="10" max="10" width="13.125" style="0" customWidth="1"/>
    <col min="14" max="14" width="5.75390625" style="0" customWidth="1"/>
    <col min="15" max="15" width="5.875" style="0" customWidth="1"/>
    <col min="16" max="16" width="5.00390625" style="0" customWidth="1"/>
  </cols>
  <sheetData>
    <row r="1" spans="1:10" ht="13.5">
      <c r="A1" s="174" t="s">
        <v>53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3.5">
      <c r="A2" s="176" t="s">
        <v>28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8.75" customHeight="1">
      <c r="A3" s="177" t="s">
        <v>54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4.25">
      <c r="A4" s="178" t="s">
        <v>320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1.25" customHeight="1">
      <c r="A5" s="18"/>
      <c r="B5" s="73"/>
      <c r="C5" s="73"/>
      <c r="D5" s="73"/>
      <c r="E5" s="73"/>
      <c r="F5" s="73"/>
      <c r="G5" s="73"/>
      <c r="H5" s="73"/>
      <c r="I5" s="73"/>
      <c r="J5" s="73"/>
    </row>
    <row r="6" spans="1:10" ht="27.75" customHeight="1">
      <c r="A6" s="180" t="s">
        <v>32</v>
      </c>
      <c r="B6" s="180" t="s">
        <v>55</v>
      </c>
      <c r="C6" s="180" t="s">
        <v>56</v>
      </c>
      <c r="D6" s="180" t="s">
        <v>57</v>
      </c>
      <c r="E6" s="180"/>
      <c r="F6" s="180"/>
      <c r="G6" s="180"/>
      <c r="H6" s="180"/>
      <c r="I6" s="180"/>
      <c r="J6" s="180"/>
    </row>
    <row r="7" spans="1:10" ht="15">
      <c r="A7" s="180"/>
      <c r="B7" s="180"/>
      <c r="C7" s="180"/>
      <c r="D7" s="180" t="s">
        <v>58</v>
      </c>
      <c r="E7" s="180" t="s">
        <v>38</v>
      </c>
      <c r="F7" s="180"/>
      <c r="G7" s="180"/>
      <c r="H7" s="180"/>
      <c r="I7" s="180"/>
      <c r="J7" s="180"/>
    </row>
    <row r="8" spans="1:10" ht="153" customHeight="1">
      <c r="A8" s="180"/>
      <c r="B8" s="180"/>
      <c r="C8" s="180"/>
      <c r="D8" s="180"/>
      <c r="E8" s="180" t="s">
        <v>59</v>
      </c>
      <c r="F8" s="181" t="s">
        <v>60</v>
      </c>
      <c r="G8" s="180" t="s">
        <v>61</v>
      </c>
      <c r="H8" s="180" t="s">
        <v>62</v>
      </c>
      <c r="I8" s="180" t="s">
        <v>63</v>
      </c>
      <c r="J8" s="180"/>
    </row>
    <row r="9" spans="1:10" ht="28.5" customHeight="1">
      <c r="A9" s="180"/>
      <c r="B9" s="180"/>
      <c r="C9" s="180"/>
      <c r="D9" s="180"/>
      <c r="E9" s="180"/>
      <c r="F9" s="181"/>
      <c r="G9" s="180"/>
      <c r="H9" s="180"/>
      <c r="I9" s="12" t="s">
        <v>58</v>
      </c>
      <c r="J9" s="12" t="s">
        <v>64</v>
      </c>
    </row>
    <row r="10" spans="1:10" ht="15">
      <c r="A10" s="12">
        <v>1</v>
      </c>
      <c r="B10" s="12">
        <v>2</v>
      </c>
      <c r="C10" s="12">
        <v>3</v>
      </c>
      <c r="D10" s="12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12">
        <v>10</v>
      </c>
    </row>
    <row r="11" spans="1:10" ht="23.25" customHeight="1">
      <c r="A11" s="13" t="s">
        <v>65</v>
      </c>
      <c r="B11" s="21">
        <v>100</v>
      </c>
      <c r="C11" s="21" t="s">
        <v>66</v>
      </c>
      <c r="D11" s="126">
        <f>E11+I11</f>
        <v>10150850</v>
      </c>
      <c r="E11" s="127">
        <f>E20</f>
        <v>9312732</v>
      </c>
      <c r="F11" s="127"/>
      <c r="G11" s="127"/>
      <c r="H11" s="127"/>
      <c r="I11" s="127">
        <f>I14</f>
        <v>838118</v>
      </c>
      <c r="J11" s="22"/>
    </row>
    <row r="12" spans="1:10" ht="21" customHeight="1">
      <c r="A12" s="17" t="s">
        <v>38</v>
      </c>
      <c r="B12" s="171">
        <v>110</v>
      </c>
      <c r="C12" s="169"/>
      <c r="D12" s="22"/>
      <c r="E12" s="173" t="s">
        <v>66</v>
      </c>
      <c r="F12" s="173" t="s">
        <v>66</v>
      </c>
      <c r="G12" s="173" t="s">
        <v>66</v>
      </c>
      <c r="H12" s="173" t="s">
        <v>66</v>
      </c>
      <c r="I12" s="168"/>
      <c r="J12" s="171" t="s">
        <v>66</v>
      </c>
    </row>
    <row r="13" spans="1:10" ht="15">
      <c r="A13" s="13" t="s">
        <v>67</v>
      </c>
      <c r="B13" s="171"/>
      <c r="C13" s="169"/>
      <c r="D13" s="22"/>
      <c r="E13" s="173"/>
      <c r="F13" s="173"/>
      <c r="G13" s="173"/>
      <c r="H13" s="173"/>
      <c r="I13" s="168"/>
      <c r="J13" s="171"/>
    </row>
    <row r="14" spans="1:11" ht="15">
      <c r="A14" s="13" t="s">
        <v>68</v>
      </c>
      <c r="B14" s="21">
        <v>120</v>
      </c>
      <c r="C14" s="22">
        <v>340</v>
      </c>
      <c r="D14" s="126">
        <f>E14+I14</f>
        <v>838118</v>
      </c>
      <c r="E14" s="75"/>
      <c r="F14" s="78" t="s">
        <v>66</v>
      </c>
      <c r="G14" s="78" t="s">
        <v>66</v>
      </c>
      <c r="H14" s="75"/>
      <c r="I14" s="127">
        <f>I20</f>
        <v>838118</v>
      </c>
      <c r="J14" s="22"/>
      <c r="K14" s="23" t="s">
        <v>69</v>
      </c>
    </row>
    <row r="15" spans="1:10" ht="30">
      <c r="A15" s="13" t="s">
        <v>70</v>
      </c>
      <c r="B15" s="21">
        <v>130</v>
      </c>
      <c r="C15" s="22"/>
      <c r="D15" s="22"/>
      <c r="E15" s="78" t="s">
        <v>66</v>
      </c>
      <c r="F15" s="78" t="s">
        <v>66</v>
      </c>
      <c r="G15" s="78" t="s">
        <v>66</v>
      </c>
      <c r="H15" s="78" t="s">
        <v>66</v>
      </c>
      <c r="I15" s="75"/>
      <c r="J15" s="21" t="s">
        <v>66</v>
      </c>
    </row>
    <row r="16" spans="1:10" ht="78.75" customHeight="1">
      <c r="A16" s="13" t="s">
        <v>71</v>
      </c>
      <c r="B16" s="21">
        <v>140</v>
      </c>
      <c r="C16" s="22"/>
      <c r="D16" s="22"/>
      <c r="E16" s="78" t="s">
        <v>66</v>
      </c>
      <c r="F16" s="78" t="s">
        <v>66</v>
      </c>
      <c r="G16" s="78" t="s">
        <v>66</v>
      </c>
      <c r="H16" s="78" t="s">
        <v>66</v>
      </c>
      <c r="I16" s="75"/>
      <c r="J16" s="21" t="s">
        <v>66</v>
      </c>
    </row>
    <row r="17" spans="1:10" ht="36.75" customHeight="1">
      <c r="A17" s="13" t="s">
        <v>72</v>
      </c>
      <c r="B17" s="21">
        <v>150</v>
      </c>
      <c r="C17" s="22"/>
      <c r="D17" s="22"/>
      <c r="E17" s="78" t="s">
        <v>66</v>
      </c>
      <c r="F17" s="75"/>
      <c r="G17" s="75"/>
      <c r="H17" s="78" t="s">
        <v>66</v>
      </c>
      <c r="I17" s="78" t="s">
        <v>66</v>
      </c>
      <c r="J17" s="21" t="s">
        <v>66</v>
      </c>
    </row>
    <row r="18" spans="1:10" ht="16.5" customHeight="1">
      <c r="A18" s="13" t="s">
        <v>73</v>
      </c>
      <c r="B18" s="21">
        <v>160</v>
      </c>
      <c r="C18" s="22"/>
      <c r="D18" s="22"/>
      <c r="E18" s="78" t="s">
        <v>66</v>
      </c>
      <c r="F18" s="78" t="s">
        <v>66</v>
      </c>
      <c r="G18" s="78" t="s">
        <v>66</v>
      </c>
      <c r="H18" s="78" t="s">
        <v>66</v>
      </c>
      <c r="I18" s="75"/>
      <c r="J18" s="22"/>
    </row>
    <row r="19" spans="1:10" ht="32.25" customHeight="1">
      <c r="A19" s="13" t="s">
        <v>74</v>
      </c>
      <c r="B19" s="21">
        <v>180</v>
      </c>
      <c r="C19" s="21" t="s">
        <v>66</v>
      </c>
      <c r="D19" s="22"/>
      <c r="E19" s="78" t="s">
        <v>66</v>
      </c>
      <c r="F19" s="78" t="s">
        <v>66</v>
      </c>
      <c r="G19" s="78" t="s">
        <v>66</v>
      </c>
      <c r="H19" s="78" t="s">
        <v>66</v>
      </c>
      <c r="I19" s="75"/>
      <c r="J19" s="21" t="s">
        <v>66</v>
      </c>
    </row>
    <row r="20" spans="1:10" ht="30" customHeight="1">
      <c r="A20" s="13" t="s">
        <v>75</v>
      </c>
      <c r="B20" s="21">
        <v>200</v>
      </c>
      <c r="C20" s="21" t="s">
        <v>66</v>
      </c>
      <c r="D20" s="126">
        <f>E20+I20</f>
        <v>10150850</v>
      </c>
      <c r="E20" s="127">
        <f>E21+E32+E31</f>
        <v>9312732</v>
      </c>
      <c r="F20" s="75"/>
      <c r="G20" s="75"/>
      <c r="H20" s="75"/>
      <c r="I20" s="127">
        <f>I32</f>
        <v>838118</v>
      </c>
      <c r="J20" s="22"/>
    </row>
    <row r="21" spans="1:10" ht="36" customHeight="1">
      <c r="A21" s="13" t="s">
        <v>76</v>
      </c>
      <c r="B21" s="21">
        <v>210</v>
      </c>
      <c r="C21" s="22"/>
      <c r="D21" s="126">
        <f>E21</f>
        <v>7757855</v>
      </c>
      <c r="E21" s="127">
        <f>E22+2855</f>
        <v>7757855</v>
      </c>
      <c r="F21" s="75"/>
      <c r="G21" s="75"/>
      <c r="H21" s="75"/>
      <c r="I21" s="127"/>
      <c r="J21" s="22"/>
    </row>
    <row r="22" spans="1:10" ht="15">
      <c r="A22" s="17" t="s">
        <v>35</v>
      </c>
      <c r="B22" s="171">
        <v>211</v>
      </c>
      <c r="C22" s="169" t="s">
        <v>77</v>
      </c>
      <c r="D22" s="172">
        <f>E22</f>
        <v>7755000</v>
      </c>
      <c r="E22" s="170">
        <v>7755000</v>
      </c>
      <c r="F22" s="168"/>
      <c r="G22" s="168"/>
      <c r="H22" s="168"/>
      <c r="I22" s="170"/>
      <c r="J22" s="169"/>
    </row>
    <row r="23" spans="1:14" ht="39" customHeight="1">
      <c r="A23" s="17" t="s">
        <v>78</v>
      </c>
      <c r="B23" s="171"/>
      <c r="C23" s="169"/>
      <c r="D23" s="172"/>
      <c r="E23" s="170"/>
      <c r="F23" s="168"/>
      <c r="G23" s="168"/>
      <c r="H23" s="168"/>
      <c r="I23" s="170"/>
      <c r="J23" s="169"/>
      <c r="K23" s="24" t="s">
        <v>79</v>
      </c>
      <c r="L23" s="24"/>
      <c r="M23" s="24"/>
      <c r="N23" s="24"/>
    </row>
    <row r="24" spans="1:10" ht="15">
      <c r="A24" s="13" t="s">
        <v>80</v>
      </c>
      <c r="B24" s="21">
        <v>220</v>
      </c>
      <c r="C24" s="22"/>
      <c r="D24" s="126"/>
      <c r="E24" s="127"/>
      <c r="F24" s="75"/>
      <c r="G24" s="75"/>
      <c r="H24" s="75"/>
      <c r="I24" s="127"/>
      <c r="J24" s="22"/>
    </row>
    <row r="25" spans="1:10" ht="16.5" customHeight="1">
      <c r="A25" s="15" t="s">
        <v>35</v>
      </c>
      <c r="B25" s="22"/>
      <c r="C25" s="22"/>
      <c r="D25" s="126"/>
      <c r="E25" s="127"/>
      <c r="F25" s="75"/>
      <c r="G25" s="75"/>
      <c r="H25" s="75"/>
      <c r="I25" s="127"/>
      <c r="J25" s="22"/>
    </row>
    <row r="26" spans="1:10" ht="33.75" customHeight="1">
      <c r="A26" s="13" t="s">
        <v>81</v>
      </c>
      <c r="B26" s="21">
        <v>230</v>
      </c>
      <c r="C26" s="22"/>
      <c r="D26" s="126"/>
      <c r="E26" s="127"/>
      <c r="F26" s="75"/>
      <c r="G26" s="75"/>
      <c r="H26" s="75"/>
      <c r="I26" s="127"/>
      <c r="J26" s="22"/>
    </row>
    <row r="27" spans="1:10" ht="16.5" customHeight="1">
      <c r="A27" s="15" t="s">
        <v>35</v>
      </c>
      <c r="B27" s="22"/>
      <c r="C27" s="22"/>
      <c r="D27" s="126"/>
      <c r="E27" s="127"/>
      <c r="F27" s="75"/>
      <c r="G27" s="75"/>
      <c r="H27" s="75"/>
      <c r="I27" s="127"/>
      <c r="J27" s="22"/>
    </row>
    <row r="28" spans="1:10" ht="16.5" customHeight="1">
      <c r="A28" s="13" t="s">
        <v>82</v>
      </c>
      <c r="B28" s="171">
        <v>240</v>
      </c>
      <c r="C28" s="169"/>
      <c r="D28" s="172"/>
      <c r="E28" s="170"/>
      <c r="F28" s="168"/>
      <c r="G28" s="168"/>
      <c r="H28" s="168"/>
      <c r="I28" s="170"/>
      <c r="J28" s="169"/>
    </row>
    <row r="29" spans="1:10" ht="16.5" customHeight="1">
      <c r="A29" s="13" t="s">
        <v>83</v>
      </c>
      <c r="B29" s="171"/>
      <c r="C29" s="169"/>
      <c r="D29" s="172"/>
      <c r="E29" s="170"/>
      <c r="F29" s="168"/>
      <c r="G29" s="168"/>
      <c r="H29" s="168"/>
      <c r="I29" s="170"/>
      <c r="J29" s="169"/>
    </row>
    <row r="30" spans="1:10" ht="16.5" customHeight="1">
      <c r="A30" s="13" t="s">
        <v>84</v>
      </c>
      <c r="B30" s="171"/>
      <c r="C30" s="169"/>
      <c r="D30" s="172"/>
      <c r="E30" s="170"/>
      <c r="F30" s="168"/>
      <c r="G30" s="168"/>
      <c r="H30" s="168"/>
      <c r="I30" s="170"/>
      <c r="J30" s="169"/>
    </row>
    <row r="31" spans="1:11" ht="48.75" customHeight="1">
      <c r="A31" s="13" t="s">
        <v>85</v>
      </c>
      <c r="B31" s="21">
        <v>250</v>
      </c>
      <c r="C31" s="22">
        <v>290</v>
      </c>
      <c r="D31" s="126">
        <f>E31</f>
        <v>21500</v>
      </c>
      <c r="E31" s="127">
        <v>21500</v>
      </c>
      <c r="F31" s="75"/>
      <c r="G31" s="75"/>
      <c r="H31" s="75"/>
      <c r="I31" s="127"/>
      <c r="J31" s="22"/>
      <c r="K31" t="s">
        <v>86</v>
      </c>
    </row>
    <row r="32" spans="1:13" ht="33.75" customHeight="1">
      <c r="A32" s="13" t="s">
        <v>87</v>
      </c>
      <c r="B32" s="21">
        <v>260</v>
      </c>
      <c r="C32" s="21" t="s">
        <v>66</v>
      </c>
      <c r="D32" s="126">
        <f>E32+I32</f>
        <v>2371495</v>
      </c>
      <c r="E32" s="127">
        <f>SUM(E33:E45)</f>
        <v>1533377</v>
      </c>
      <c r="F32" s="75"/>
      <c r="G32" s="75"/>
      <c r="H32" s="75"/>
      <c r="I32" s="127">
        <f>I42</f>
        <v>838118</v>
      </c>
      <c r="J32" s="22"/>
      <c r="K32" s="24" t="s">
        <v>88</v>
      </c>
      <c r="L32" s="24"/>
      <c r="M32" s="24"/>
    </row>
    <row r="33" spans="1:11" ht="12.75" customHeight="1">
      <c r="A33" s="13" t="s">
        <v>35</v>
      </c>
      <c r="B33" s="21"/>
      <c r="C33" s="21"/>
      <c r="D33" s="126"/>
      <c r="E33" s="127"/>
      <c r="F33" s="75"/>
      <c r="G33" s="75"/>
      <c r="H33" s="75"/>
      <c r="I33" s="127"/>
      <c r="J33" s="22"/>
      <c r="K33" t="s">
        <v>89</v>
      </c>
    </row>
    <row r="34" spans="1:10" ht="12.75" customHeight="1">
      <c r="A34" s="13" t="s">
        <v>279</v>
      </c>
      <c r="B34" s="21"/>
      <c r="C34" s="21">
        <v>212</v>
      </c>
      <c r="D34" s="126">
        <f>E34</f>
        <v>0</v>
      </c>
      <c r="E34" s="127">
        <v>0</v>
      </c>
      <c r="F34" s="75"/>
      <c r="G34" s="75"/>
      <c r="H34" s="75"/>
      <c r="I34" s="127"/>
      <c r="J34" s="22"/>
    </row>
    <row r="35" spans="1:10" ht="12.75" customHeight="1">
      <c r="A35" s="13" t="s">
        <v>280</v>
      </c>
      <c r="B35" s="21"/>
      <c r="C35" s="21">
        <v>221</v>
      </c>
      <c r="D35" s="126">
        <f>E35</f>
        <v>26484</v>
      </c>
      <c r="E35" s="127">
        <v>26484</v>
      </c>
      <c r="F35" s="75"/>
      <c r="G35" s="75"/>
      <c r="H35" s="75"/>
      <c r="I35" s="127"/>
      <c r="J35" s="22"/>
    </row>
    <row r="36" spans="1:10" ht="12.75" customHeight="1">
      <c r="A36" s="13" t="s">
        <v>281</v>
      </c>
      <c r="B36" s="21"/>
      <c r="C36" s="21">
        <v>222</v>
      </c>
      <c r="D36" s="126">
        <f>E36</f>
        <v>20000</v>
      </c>
      <c r="E36" s="127">
        <v>20000</v>
      </c>
      <c r="F36" s="75"/>
      <c r="G36" s="75"/>
      <c r="H36" s="75"/>
      <c r="I36" s="127"/>
      <c r="J36" s="22"/>
    </row>
    <row r="37" spans="1:10" ht="12.75" customHeight="1">
      <c r="A37" s="13" t="s">
        <v>282</v>
      </c>
      <c r="B37" s="21"/>
      <c r="C37" s="21">
        <v>223</v>
      </c>
      <c r="D37" s="126">
        <f>E37</f>
        <v>1230977</v>
      </c>
      <c r="E37" s="127">
        <v>1230977</v>
      </c>
      <c r="F37" s="75"/>
      <c r="G37" s="75"/>
      <c r="H37" s="75"/>
      <c r="I37" s="127"/>
      <c r="J37" s="22"/>
    </row>
    <row r="38" spans="1:10" ht="12.75" customHeight="1">
      <c r="A38" s="76" t="s">
        <v>283</v>
      </c>
      <c r="B38" s="21"/>
      <c r="C38" s="21">
        <v>225</v>
      </c>
      <c r="D38" s="126">
        <f aca="true" t="shared" si="0" ref="D38:D45">E38</f>
        <v>55540</v>
      </c>
      <c r="E38" s="127">
        <v>55540</v>
      </c>
      <c r="F38" s="75"/>
      <c r="G38" s="75"/>
      <c r="H38" s="75"/>
      <c r="I38" s="127"/>
      <c r="J38" s="22"/>
    </row>
    <row r="39" spans="1:10" ht="12.75" customHeight="1">
      <c r="A39" s="13" t="s">
        <v>284</v>
      </c>
      <c r="B39" s="21"/>
      <c r="C39" s="21">
        <v>226</v>
      </c>
      <c r="D39" s="126">
        <f t="shared" si="0"/>
        <v>50560</v>
      </c>
      <c r="E39" s="127">
        <v>50560</v>
      </c>
      <c r="F39" s="75"/>
      <c r="G39" s="75"/>
      <c r="H39" s="75"/>
      <c r="I39" s="127"/>
      <c r="J39" s="22"/>
    </row>
    <row r="40" spans="1:10" ht="12.75" customHeight="1">
      <c r="A40" s="13" t="s">
        <v>285</v>
      </c>
      <c r="B40" s="21"/>
      <c r="C40" s="21">
        <v>310</v>
      </c>
      <c r="D40" s="126">
        <f t="shared" si="0"/>
        <v>84700</v>
      </c>
      <c r="E40" s="127">
        <v>84700</v>
      </c>
      <c r="F40" s="75"/>
      <c r="G40" s="75"/>
      <c r="H40" s="75"/>
      <c r="I40" s="127"/>
      <c r="J40" s="22"/>
    </row>
    <row r="41" spans="1:10" ht="12.75" customHeight="1">
      <c r="A41" s="13" t="s">
        <v>286</v>
      </c>
      <c r="B41" s="21"/>
      <c r="C41" s="21">
        <v>340</v>
      </c>
      <c r="D41" s="126">
        <f t="shared" si="0"/>
        <v>0</v>
      </c>
      <c r="E41" s="127">
        <v>0</v>
      </c>
      <c r="F41" s="75"/>
      <c r="G41" s="75"/>
      <c r="H41" s="75"/>
      <c r="I41" s="127"/>
      <c r="J41" s="22"/>
    </row>
    <row r="42" spans="1:10" ht="15.75" customHeight="1">
      <c r="A42" s="13" t="s">
        <v>309</v>
      </c>
      <c r="B42" s="21"/>
      <c r="C42" s="21">
        <v>340</v>
      </c>
      <c r="D42" s="126">
        <f>I42</f>
        <v>838118</v>
      </c>
      <c r="E42" s="127"/>
      <c r="F42" s="75"/>
      <c r="G42" s="75"/>
      <c r="H42" s="75"/>
      <c r="I42" s="127">
        <v>838118</v>
      </c>
      <c r="J42" s="22"/>
    </row>
    <row r="43" spans="1:10" ht="14.25" customHeight="1" hidden="1">
      <c r="A43" s="13">
        <v>34</v>
      </c>
      <c r="B43" s="21"/>
      <c r="C43" s="21">
        <v>340</v>
      </c>
      <c r="D43" s="126">
        <f t="shared" si="0"/>
        <v>0</v>
      </c>
      <c r="E43" s="127"/>
      <c r="F43" s="75"/>
      <c r="G43" s="75"/>
      <c r="H43" s="75"/>
      <c r="I43" s="127"/>
      <c r="J43" s="22"/>
    </row>
    <row r="44" spans="1:10" ht="12.75" customHeight="1" hidden="1">
      <c r="A44" s="13">
        <v>35</v>
      </c>
      <c r="B44" s="21"/>
      <c r="C44" s="21">
        <v>340</v>
      </c>
      <c r="D44" s="126">
        <f t="shared" si="0"/>
        <v>0</v>
      </c>
      <c r="E44" s="127"/>
      <c r="F44" s="75"/>
      <c r="G44" s="75"/>
      <c r="H44" s="75"/>
      <c r="I44" s="127"/>
      <c r="J44" s="22"/>
    </row>
    <row r="45" spans="1:10" ht="12.75" customHeight="1">
      <c r="A45" s="13" t="s">
        <v>287</v>
      </c>
      <c r="B45" s="21"/>
      <c r="C45" s="21">
        <v>340</v>
      </c>
      <c r="D45" s="126">
        <f t="shared" si="0"/>
        <v>65116</v>
      </c>
      <c r="E45" s="127">
        <v>65116</v>
      </c>
      <c r="F45" s="75"/>
      <c r="G45" s="75"/>
      <c r="H45" s="75"/>
      <c r="I45" s="127"/>
      <c r="J45" s="22"/>
    </row>
    <row r="46" spans="1:10" ht="15">
      <c r="A46" s="13" t="s">
        <v>90</v>
      </c>
      <c r="B46" s="21">
        <v>300</v>
      </c>
      <c r="C46" s="21" t="s">
        <v>66</v>
      </c>
      <c r="D46" s="126"/>
      <c r="E46" s="127"/>
      <c r="F46" s="75"/>
      <c r="G46" s="75"/>
      <c r="H46" s="75"/>
      <c r="I46" s="75"/>
      <c r="J46" s="22"/>
    </row>
    <row r="47" spans="1:10" ht="15">
      <c r="A47" s="13" t="s">
        <v>35</v>
      </c>
      <c r="B47" s="171">
        <v>310</v>
      </c>
      <c r="C47" s="169"/>
      <c r="D47" s="172"/>
      <c r="E47" s="170"/>
      <c r="F47" s="168"/>
      <c r="G47" s="168"/>
      <c r="H47" s="168"/>
      <c r="I47" s="168"/>
      <c r="J47" s="169"/>
    </row>
    <row r="48" spans="1:10" ht="19.5" customHeight="1">
      <c r="A48" s="13" t="s">
        <v>91</v>
      </c>
      <c r="B48" s="171"/>
      <c r="C48" s="169"/>
      <c r="D48" s="172"/>
      <c r="E48" s="170"/>
      <c r="F48" s="168"/>
      <c r="G48" s="168"/>
      <c r="H48" s="168"/>
      <c r="I48" s="168"/>
      <c r="J48" s="169"/>
    </row>
    <row r="49" spans="1:10" ht="18.75" customHeight="1">
      <c r="A49" s="13" t="s">
        <v>92</v>
      </c>
      <c r="B49" s="21">
        <v>320</v>
      </c>
      <c r="C49" s="22"/>
      <c r="D49" s="22"/>
      <c r="E49" s="75"/>
      <c r="F49" s="75"/>
      <c r="G49" s="75"/>
      <c r="H49" s="75"/>
      <c r="I49" s="75"/>
      <c r="J49" s="22"/>
    </row>
    <row r="50" spans="1:10" ht="33.75" customHeight="1">
      <c r="A50" s="13" t="s">
        <v>93</v>
      </c>
      <c r="B50" s="21">
        <v>400</v>
      </c>
      <c r="C50" s="22"/>
      <c r="D50" s="22"/>
      <c r="E50" s="75"/>
      <c r="F50" s="75"/>
      <c r="G50" s="75"/>
      <c r="H50" s="75"/>
      <c r="I50" s="75"/>
      <c r="J50" s="22"/>
    </row>
    <row r="51" spans="1:10" ht="15">
      <c r="A51" s="13" t="s">
        <v>94</v>
      </c>
      <c r="B51" s="171">
        <v>410</v>
      </c>
      <c r="C51" s="169"/>
      <c r="D51" s="169"/>
      <c r="E51" s="168"/>
      <c r="F51" s="168"/>
      <c r="G51" s="168"/>
      <c r="H51" s="168"/>
      <c r="I51" s="168"/>
      <c r="J51" s="169"/>
    </row>
    <row r="52" spans="1:10" ht="18" customHeight="1">
      <c r="A52" s="13" t="s">
        <v>95</v>
      </c>
      <c r="B52" s="171"/>
      <c r="C52" s="169"/>
      <c r="D52" s="169"/>
      <c r="E52" s="168"/>
      <c r="F52" s="168"/>
      <c r="G52" s="168"/>
      <c r="H52" s="168"/>
      <c r="I52" s="168"/>
      <c r="J52" s="169"/>
    </row>
    <row r="53" spans="1:10" ht="15" customHeight="1">
      <c r="A53" s="13" t="s">
        <v>96</v>
      </c>
      <c r="B53" s="21">
        <v>420</v>
      </c>
      <c r="C53" s="22"/>
      <c r="D53" s="22"/>
      <c r="E53" s="75"/>
      <c r="F53" s="75"/>
      <c r="G53" s="75"/>
      <c r="H53" s="75"/>
      <c r="I53" s="75"/>
      <c r="J53" s="22"/>
    </row>
    <row r="54" spans="1:12" ht="33.75" customHeight="1">
      <c r="A54" s="13" t="s">
        <v>97</v>
      </c>
      <c r="B54" s="21">
        <v>500</v>
      </c>
      <c r="C54" s="21" t="s">
        <v>66</v>
      </c>
      <c r="D54" s="22"/>
      <c r="E54" s="75">
        <v>0</v>
      </c>
      <c r="F54" s="75"/>
      <c r="G54" s="75"/>
      <c r="H54" s="75"/>
      <c r="I54" s="75"/>
      <c r="J54" s="22"/>
      <c r="K54" s="25"/>
      <c r="L54" s="25"/>
    </row>
    <row r="55" spans="1:13" ht="15.75" customHeight="1">
      <c r="A55" s="13" t="s">
        <v>98</v>
      </c>
      <c r="B55" s="21">
        <v>600</v>
      </c>
      <c r="C55" s="21" t="s">
        <v>66</v>
      </c>
      <c r="D55" s="22">
        <f>E55+I55</f>
        <v>0</v>
      </c>
      <c r="E55" s="75"/>
      <c r="F55" s="75"/>
      <c r="G55" s="75"/>
      <c r="H55" s="75"/>
      <c r="I55" s="75"/>
      <c r="J55" s="22"/>
      <c r="K55" s="23" t="s">
        <v>99</v>
      </c>
      <c r="L55" s="26"/>
      <c r="M55" s="26"/>
    </row>
    <row r="56" spans="1:10" ht="14.25">
      <c r="A56" s="73"/>
      <c r="B56" s="73"/>
      <c r="C56" s="73"/>
      <c r="D56" s="73"/>
      <c r="E56" s="74"/>
      <c r="F56" s="73"/>
      <c r="G56" s="73"/>
      <c r="H56" s="73"/>
      <c r="I56" s="74"/>
      <c r="J56" s="73"/>
    </row>
  </sheetData>
  <sheetProtection/>
  <mergeCells count="59">
    <mergeCell ref="D6:J6"/>
    <mergeCell ref="D7:D9"/>
    <mergeCell ref="E7:J7"/>
    <mergeCell ref="J12:J13"/>
    <mergeCell ref="I8:J8"/>
    <mergeCell ref="H8:H9"/>
    <mergeCell ref="H12:H13"/>
    <mergeCell ref="I12:I13"/>
    <mergeCell ref="G12:G13"/>
    <mergeCell ref="A1:J1"/>
    <mergeCell ref="A2:J2"/>
    <mergeCell ref="A3:J3"/>
    <mergeCell ref="A4:J4"/>
    <mergeCell ref="A6:A9"/>
    <mergeCell ref="B6:B9"/>
    <mergeCell ref="C6:C9"/>
    <mergeCell ref="E8:E9"/>
    <mergeCell ref="F8:F9"/>
    <mergeCell ref="G8:G9"/>
    <mergeCell ref="F22:F23"/>
    <mergeCell ref="G22:G23"/>
    <mergeCell ref="B12:B13"/>
    <mergeCell ref="C12:C13"/>
    <mergeCell ref="E12:E13"/>
    <mergeCell ref="F12:F13"/>
    <mergeCell ref="B22:B23"/>
    <mergeCell ref="C22:C23"/>
    <mergeCell ref="D22:D23"/>
    <mergeCell ref="E22:E23"/>
    <mergeCell ref="H22:H23"/>
    <mergeCell ref="I22:I23"/>
    <mergeCell ref="J22:J23"/>
    <mergeCell ref="B28:B30"/>
    <mergeCell ref="C28:C30"/>
    <mergeCell ref="D28:D30"/>
    <mergeCell ref="E28:E30"/>
    <mergeCell ref="F28:F30"/>
    <mergeCell ref="G28:G30"/>
    <mergeCell ref="H28:H30"/>
    <mergeCell ref="B47:B48"/>
    <mergeCell ref="C47:C48"/>
    <mergeCell ref="D47:D48"/>
    <mergeCell ref="E47:E48"/>
    <mergeCell ref="F51:F52"/>
    <mergeCell ref="G51:G52"/>
    <mergeCell ref="B51:B52"/>
    <mergeCell ref="C51:C52"/>
    <mergeCell ref="D51:D52"/>
    <mergeCell ref="E51:E52"/>
    <mergeCell ref="H51:H52"/>
    <mergeCell ref="I51:I52"/>
    <mergeCell ref="J51:J52"/>
    <mergeCell ref="I28:I30"/>
    <mergeCell ref="J28:J30"/>
    <mergeCell ref="F47:F48"/>
    <mergeCell ref="G47:G48"/>
    <mergeCell ref="H47:H48"/>
    <mergeCell ref="I47:I48"/>
    <mergeCell ref="J47:J48"/>
  </mergeCells>
  <hyperlinks>
    <hyperlink ref="F8" r:id="rId1" display="consultantplus://offline/ref=2533A04E20AB67FD380024BD266E06BDDFD48F7D1E932DC22E3DEF765EE60229CB75CF4612C1LCo0A"/>
  </hyperlinks>
  <printOptions/>
  <pageMargins left="0.75" right="1.02" top="1" bottom="1" header="0.5" footer="0.5"/>
  <pageSetup horizontalDpi="600" verticalDpi="600" orientation="landscape" paperSize="9" scale="6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2.25390625" style="0" customWidth="1"/>
    <col min="2" max="2" width="8.375" style="0" customWidth="1"/>
    <col min="3" max="3" width="6.625" style="0" customWidth="1"/>
    <col min="4" max="4" width="12.125" style="0" customWidth="1"/>
    <col min="5" max="5" width="12.375" style="0" customWidth="1"/>
    <col min="6" max="6" width="11.625" style="0" customWidth="1"/>
    <col min="7" max="7" width="12.375" style="0" customWidth="1"/>
    <col min="8" max="8" width="11.875" style="0" customWidth="1"/>
    <col min="9" max="9" width="12.00390625" style="0" customWidth="1"/>
  </cols>
  <sheetData>
    <row r="1" spans="1:12" ht="13.5">
      <c r="A1" s="174" t="s">
        <v>100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3.5">
      <c r="A2" s="176" t="s">
        <v>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ht="15.75">
      <c r="A3" s="27"/>
    </row>
    <row r="4" spans="1:12" ht="13.5">
      <c r="A4" s="177" t="s">
        <v>101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3.5">
      <c r="A5" s="177" t="s">
        <v>324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ht="15">
      <c r="A6" s="28"/>
    </row>
    <row r="7" spans="1:12" ht="30" customHeight="1">
      <c r="A7" s="180" t="s">
        <v>32</v>
      </c>
      <c r="B7" s="180" t="s">
        <v>55</v>
      </c>
      <c r="C7" s="180" t="s">
        <v>102</v>
      </c>
      <c r="D7" s="180" t="s">
        <v>103</v>
      </c>
      <c r="E7" s="180"/>
      <c r="F7" s="180"/>
      <c r="G7" s="180"/>
      <c r="H7" s="180"/>
      <c r="I7" s="180"/>
      <c r="J7" s="180"/>
      <c r="K7" s="180"/>
      <c r="L7" s="180"/>
    </row>
    <row r="8" spans="1:12" ht="15">
      <c r="A8" s="180"/>
      <c r="B8" s="180"/>
      <c r="C8" s="180"/>
      <c r="D8" s="180" t="s">
        <v>104</v>
      </c>
      <c r="E8" s="180"/>
      <c r="F8" s="180"/>
      <c r="G8" s="180" t="s">
        <v>38</v>
      </c>
      <c r="H8" s="180"/>
      <c r="I8" s="180"/>
      <c r="J8" s="180"/>
      <c r="K8" s="180"/>
      <c r="L8" s="180"/>
    </row>
    <row r="9" spans="1:12" ht="102" customHeight="1">
      <c r="A9" s="180"/>
      <c r="B9" s="180"/>
      <c r="C9" s="180"/>
      <c r="D9" s="180"/>
      <c r="E9" s="180"/>
      <c r="F9" s="180"/>
      <c r="G9" s="182" t="s">
        <v>105</v>
      </c>
      <c r="H9" s="182"/>
      <c r="I9" s="182"/>
      <c r="J9" s="182" t="s">
        <v>106</v>
      </c>
      <c r="K9" s="182"/>
      <c r="L9" s="182"/>
    </row>
    <row r="10" spans="1:12" ht="90">
      <c r="A10" s="180"/>
      <c r="B10" s="180"/>
      <c r="C10" s="180"/>
      <c r="D10" s="12" t="s">
        <v>329</v>
      </c>
      <c r="E10" s="12" t="s">
        <v>330</v>
      </c>
      <c r="F10" s="12" t="s">
        <v>331</v>
      </c>
      <c r="G10" s="12" t="s">
        <v>329</v>
      </c>
      <c r="H10" s="12" t="s">
        <v>330</v>
      </c>
      <c r="I10" s="12" t="s">
        <v>331</v>
      </c>
      <c r="J10" s="12" t="s">
        <v>108</v>
      </c>
      <c r="K10" s="12" t="s">
        <v>107</v>
      </c>
      <c r="L10" s="12" t="s">
        <v>107</v>
      </c>
    </row>
    <row r="11" spans="1:12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39" customHeight="1">
      <c r="A12" s="13" t="s">
        <v>109</v>
      </c>
      <c r="B12" s="29" t="s">
        <v>110</v>
      </c>
      <c r="C12" s="21" t="s">
        <v>66</v>
      </c>
      <c r="D12" s="126">
        <f>2!D32</f>
        <v>2371495</v>
      </c>
      <c r="E12" s="126">
        <f>E14</f>
        <v>2246924</v>
      </c>
      <c r="F12" s="126">
        <f>F14</f>
        <v>2164242</v>
      </c>
      <c r="G12" s="126">
        <f>2!D32</f>
        <v>2371495</v>
      </c>
      <c r="H12" s="126">
        <f>H13+H14</f>
        <v>2246924</v>
      </c>
      <c r="I12" s="126">
        <f>I13+I14</f>
        <v>2164242</v>
      </c>
      <c r="J12" s="126"/>
      <c r="K12" s="126"/>
      <c r="L12" s="126"/>
    </row>
    <row r="13" spans="1:16" ht="60">
      <c r="A13" s="13" t="s">
        <v>111</v>
      </c>
      <c r="B13" s="21">
        <v>1001</v>
      </c>
      <c r="C13" s="21" t="s">
        <v>66</v>
      </c>
      <c r="D13" s="126">
        <f>G13</f>
        <v>131019.54</v>
      </c>
      <c r="E13" s="126">
        <f>H13</f>
        <v>0</v>
      </c>
      <c r="F13" s="126">
        <f>I13</f>
        <v>0</v>
      </c>
      <c r="G13" s="127">
        <v>131019.54</v>
      </c>
      <c r="H13" s="127"/>
      <c r="I13" s="127"/>
      <c r="J13" s="126"/>
      <c r="K13" s="126"/>
      <c r="L13" s="126"/>
      <c r="M13" s="26" t="s">
        <v>112</v>
      </c>
      <c r="N13" s="26"/>
      <c r="O13" s="26"/>
      <c r="P13" s="26"/>
    </row>
    <row r="14" spans="1:18" ht="30">
      <c r="A14" s="13" t="s">
        <v>113</v>
      </c>
      <c r="B14" s="21">
        <v>2001</v>
      </c>
      <c r="C14" s="13"/>
      <c r="D14" s="126">
        <f>D12-D13</f>
        <v>2240475.46</v>
      </c>
      <c r="E14" s="126">
        <v>2246924</v>
      </c>
      <c r="F14" s="126">
        <v>2164242</v>
      </c>
      <c r="G14" s="127">
        <f>G12-G13</f>
        <v>2240475.46</v>
      </c>
      <c r="H14" s="127">
        <f>E14</f>
        <v>2246924</v>
      </c>
      <c r="I14" s="127">
        <f>F14</f>
        <v>2164242</v>
      </c>
      <c r="J14" s="126"/>
      <c r="K14" s="126"/>
      <c r="L14" s="126"/>
      <c r="M14" s="23" t="s">
        <v>114</v>
      </c>
      <c r="N14" s="23"/>
      <c r="O14" s="23"/>
      <c r="P14" s="23"/>
      <c r="Q14" s="23"/>
      <c r="R14" s="23"/>
    </row>
  </sheetData>
  <sheetProtection/>
  <mergeCells count="12">
    <mergeCell ref="A1:L1"/>
    <mergeCell ref="A2:L2"/>
    <mergeCell ref="A4:L4"/>
    <mergeCell ref="A5:L5"/>
    <mergeCell ref="G9:I9"/>
    <mergeCell ref="J9:L9"/>
    <mergeCell ref="A7:A10"/>
    <mergeCell ref="B7:B10"/>
    <mergeCell ref="C7:C10"/>
    <mergeCell ref="D7:L7"/>
    <mergeCell ref="D8:F9"/>
    <mergeCell ref="G8:L8"/>
  </mergeCells>
  <hyperlinks>
    <hyperlink ref="G9" r:id="rId1" display="consultantplus://offline/ref=6498B3B05D017C5B45A411FB862CB81F9850FB560EABEFE42BBB31E595eBu9A"/>
    <hyperlink ref="J9" r:id="rId2" display="consultantplus://offline/ref=6498B3B05D017C5B45A411FB862CB81F9B59FD5D01ABEFE42BBB31E595eBu9A"/>
  </hyperlinks>
  <printOptions/>
  <pageMargins left="0.45" right="0.27" top="0.984251968503937" bottom="0.984251968503937" header="0.5118110236220472" footer="0.5118110236220472"/>
  <pageSetup horizontalDpi="600" verticalDpi="600" orientation="landscape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9"/>
  <sheetViews>
    <sheetView zoomScalePageLayoutView="0" workbookViewId="0" topLeftCell="A104">
      <selection activeCell="K133" sqref="K133"/>
    </sheetView>
  </sheetViews>
  <sheetFormatPr defaultColWidth="9.00390625" defaultRowHeight="12.75"/>
  <cols>
    <col min="1" max="1" width="5.125" style="0" customWidth="1"/>
    <col min="2" max="2" width="24.75390625" style="0" customWidth="1"/>
    <col min="3" max="3" width="6.875" style="0" customWidth="1"/>
    <col min="4" max="4" width="7.875" style="0" customWidth="1"/>
    <col min="5" max="5" width="16.625" style="0" customWidth="1"/>
    <col min="6" max="6" width="10.375" style="0" customWidth="1"/>
    <col min="7" max="7" width="19.00390625" style="0" customWidth="1"/>
    <col min="8" max="8" width="25.25390625" style="0" customWidth="1"/>
    <col min="9" max="9" width="16.00390625" style="0" customWidth="1"/>
    <col min="10" max="10" width="0.12890625" style="0" customWidth="1"/>
  </cols>
  <sheetData>
    <row r="1" spans="1:10" ht="13.5">
      <c r="A1" s="174" t="s">
        <v>306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1.5" customHeight="1">
      <c r="A2" s="176" t="s">
        <v>115</v>
      </c>
      <c r="B2" s="175"/>
      <c r="C2" s="175"/>
      <c r="D2" s="175"/>
      <c r="E2" s="175"/>
      <c r="F2" s="175"/>
      <c r="G2" s="175"/>
      <c r="H2" s="175"/>
      <c r="I2" s="175"/>
      <c r="J2" s="175"/>
    </row>
    <row r="3" ht="15.75">
      <c r="A3" s="27"/>
    </row>
    <row r="4" spans="1:10" ht="13.5">
      <c r="A4" s="174" t="s">
        <v>116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3.5">
      <c r="A5" s="220" t="s">
        <v>117</v>
      </c>
      <c r="B5" s="175"/>
      <c r="C5" s="175"/>
      <c r="D5" s="175"/>
      <c r="E5" s="175"/>
      <c r="F5" s="175"/>
      <c r="G5" s="175"/>
      <c r="H5" s="175"/>
      <c r="I5" s="175"/>
      <c r="J5" s="175"/>
    </row>
    <row r="6" ht="15.75">
      <c r="A6" s="30" t="s">
        <v>118</v>
      </c>
    </row>
    <row r="7" ht="15.75">
      <c r="A7" s="30" t="s">
        <v>119</v>
      </c>
    </row>
    <row r="8" spans="1:10" ht="13.5">
      <c r="A8" s="222" t="s">
        <v>120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10" ht="25.5" customHeight="1">
      <c r="A9" s="216" t="s">
        <v>31</v>
      </c>
      <c r="B9" s="216" t="s">
        <v>121</v>
      </c>
      <c r="C9" s="216" t="s">
        <v>122</v>
      </c>
      <c r="D9" s="215" t="s">
        <v>123</v>
      </c>
      <c r="E9" s="215"/>
      <c r="F9" s="215"/>
      <c r="G9" s="215"/>
      <c r="H9" s="215" t="s">
        <v>124</v>
      </c>
      <c r="I9" s="215" t="s">
        <v>313</v>
      </c>
      <c r="J9" s="216" t="s">
        <v>125</v>
      </c>
    </row>
    <row r="10" spans="1:10" ht="12.75">
      <c r="A10" s="216"/>
      <c r="B10" s="216"/>
      <c r="C10" s="216"/>
      <c r="D10" s="215" t="s">
        <v>58</v>
      </c>
      <c r="E10" s="215" t="s">
        <v>38</v>
      </c>
      <c r="F10" s="215"/>
      <c r="G10" s="215"/>
      <c r="H10" s="215"/>
      <c r="I10" s="215"/>
      <c r="J10" s="216"/>
    </row>
    <row r="11" spans="1:10" ht="66" customHeight="1">
      <c r="A11" s="216"/>
      <c r="B11" s="216"/>
      <c r="C11" s="216"/>
      <c r="D11" s="215"/>
      <c r="E11" s="80" t="s">
        <v>126</v>
      </c>
      <c r="F11" s="80" t="s">
        <v>127</v>
      </c>
      <c r="G11" s="80" t="s">
        <v>128</v>
      </c>
      <c r="H11" s="215"/>
      <c r="I11" s="215"/>
      <c r="J11" s="216"/>
    </row>
    <row r="12" spans="1:11" ht="12.75">
      <c r="A12" s="32">
        <v>1</v>
      </c>
      <c r="B12" s="32">
        <v>2</v>
      </c>
      <c r="C12" s="32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32">
        <v>10</v>
      </c>
      <c r="K12" t="s">
        <v>129</v>
      </c>
    </row>
    <row r="13" spans="1:11" s="25" customFormat="1" ht="12.75">
      <c r="A13" s="33">
        <v>1</v>
      </c>
      <c r="B13" s="34" t="s">
        <v>130</v>
      </c>
      <c r="C13" s="34">
        <v>1</v>
      </c>
      <c r="D13" s="128">
        <f>I13/12/C13</f>
        <v>28000.08</v>
      </c>
      <c r="E13" s="129">
        <v>10728</v>
      </c>
      <c r="F13" s="81"/>
      <c r="G13" s="81"/>
      <c r="H13" s="128">
        <v>11943.36</v>
      </c>
      <c r="I13" s="128">
        <v>336000.96</v>
      </c>
      <c r="J13" s="33">
        <f aca="true" t="shared" si="0" ref="J13:J23">D13*12*C13</f>
        <v>336000.96</v>
      </c>
      <c r="K13" s="25" t="s">
        <v>131</v>
      </c>
    </row>
    <row r="14" spans="1:10" s="25" customFormat="1" ht="12.75">
      <c r="A14" s="33">
        <v>2</v>
      </c>
      <c r="B14" s="34" t="s">
        <v>132</v>
      </c>
      <c r="C14" s="34">
        <v>4.38</v>
      </c>
      <c r="D14" s="128">
        <f aca="true" t="shared" si="1" ref="D14:D27">I14/12/C14</f>
        <v>21834</v>
      </c>
      <c r="E14" s="130">
        <v>9303.75</v>
      </c>
      <c r="F14" s="81"/>
      <c r="G14" s="81"/>
      <c r="H14" s="128">
        <v>54562</v>
      </c>
      <c r="I14" s="128">
        <v>1147595.04</v>
      </c>
      <c r="J14" s="33">
        <f>D14*12*C14</f>
        <v>1147595.04</v>
      </c>
    </row>
    <row r="15" spans="1:10" s="25" customFormat="1" ht="12.75" hidden="1">
      <c r="A15" s="33">
        <v>3</v>
      </c>
      <c r="B15" s="34" t="s">
        <v>133</v>
      </c>
      <c r="C15" s="34">
        <v>1.55</v>
      </c>
      <c r="D15" s="128">
        <f t="shared" si="1"/>
        <v>0</v>
      </c>
      <c r="E15" s="130">
        <v>8975</v>
      </c>
      <c r="F15" s="81"/>
      <c r="G15" s="81"/>
      <c r="H15" s="128"/>
      <c r="I15" s="128"/>
      <c r="J15" s="33">
        <f t="shared" si="0"/>
        <v>0</v>
      </c>
    </row>
    <row r="16" spans="1:11" s="26" customFormat="1" ht="12.75">
      <c r="A16" s="33">
        <v>4</v>
      </c>
      <c r="B16" s="34" t="s">
        <v>134</v>
      </c>
      <c r="C16" s="35">
        <v>0.75</v>
      </c>
      <c r="D16" s="128">
        <f t="shared" si="1"/>
        <v>21834</v>
      </c>
      <c r="E16" s="128">
        <v>8966.25</v>
      </c>
      <c r="F16" s="81"/>
      <c r="G16" s="81"/>
      <c r="H16" s="128">
        <v>9024</v>
      </c>
      <c r="I16" s="128">
        <v>196506</v>
      </c>
      <c r="J16" s="33">
        <f>D16*12*C16</f>
        <v>196506</v>
      </c>
      <c r="K16" s="26" t="s">
        <v>135</v>
      </c>
    </row>
    <row r="17" spans="1:10" s="26" customFormat="1" ht="12.75">
      <c r="A17" s="33">
        <v>5</v>
      </c>
      <c r="B17" s="34" t="s">
        <v>136</v>
      </c>
      <c r="C17" s="35">
        <v>3.9</v>
      </c>
      <c r="D17" s="128">
        <f t="shared" si="1"/>
        <v>21834</v>
      </c>
      <c r="E17" s="128">
        <v>4503</v>
      </c>
      <c r="F17" s="81"/>
      <c r="G17" s="81"/>
      <c r="H17" s="128">
        <v>43766</v>
      </c>
      <c r="I17" s="128">
        <v>1021831.2</v>
      </c>
      <c r="J17" s="33">
        <f>D17*12*C17</f>
        <v>1021831.2</v>
      </c>
    </row>
    <row r="18" spans="1:10" ht="12.75" hidden="1">
      <c r="A18" s="32">
        <v>6</v>
      </c>
      <c r="B18" s="34" t="s">
        <v>136</v>
      </c>
      <c r="C18" s="35">
        <v>1.3</v>
      </c>
      <c r="D18" s="128">
        <f t="shared" si="1"/>
        <v>233.43205128205125</v>
      </c>
      <c r="E18" s="128">
        <v>3955</v>
      </c>
      <c r="F18" s="81"/>
      <c r="G18" s="81">
        <f aca="true" t="shared" si="2" ref="G18:G34">D18-F18-I18</f>
        <v>-3408.1079487179486</v>
      </c>
      <c r="H18" s="128"/>
      <c r="I18" s="128">
        <v>3641.54</v>
      </c>
      <c r="J18" s="32">
        <f t="shared" si="0"/>
        <v>3641.5399999999995</v>
      </c>
    </row>
    <row r="19" spans="1:10" ht="12.75">
      <c r="A19" s="32">
        <v>7</v>
      </c>
      <c r="B19" s="34" t="s">
        <v>137</v>
      </c>
      <c r="C19" s="34">
        <v>0.5</v>
      </c>
      <c r="D19" s="128">
        <f t="shared" si="1"/>
        <v>21834</v>
      </c>
      <c r="E19" s="128">
        <v>4178</v>
      </c>
      <c r="F19" s="81"/>
      <c r="G19" s="81"/>
      <c r="H19" s="128">
        <v>4512</v>
      </c>
      <c r="I19" s="128">
        <v>131004</v>
      </c>
      <c r="J19" s="32">
        <f t="shared" si="0"/>
        <v>131004</v>
      </c>
    </row>
    <row r="20" spans="1:10" ht="12.75">
      <c r="A20" s="32">
        <v>8</v>
      </c>
      <c r="B20" s="34" t="s">
        <v>288</v>
      </c>
      <c r="C20" s="34">
        <v>0.5</v>
      </c>
      <c r="D20" s="128">
        <f t="shared" si="1"/>
        <v>21834</v>
      </c>
      <c r="E20" s="128">
        <v>4503</v>
      </c>
      <c r="F20" s="81"/>
      <c r="G20" s="81"/>
      <c r="H20" s="128">
        <v>9024</v>
      </c>
      <c r="I20" s="128">
        <v>131004</v>
      </c>
      <c r="J20" s="32">
        <f t="shared" si="0"/>
        <v>131004</v>
      </c>
    </row>
    <row r="21" spans="1:10" ht="12.75">
      <c r="A21" s="32">
        <v>9</v>
      </c>
      <c r="B21" s="34" t="s">
        <v>289</v>
      </c>
      <c r="C21" s="34">
        <v>1.5</v>
      </c>
      <c r="D21" s="128">
        <f t="shared" si="1"/>
        <v>21834</v>
      </c>
      <c r="E21" s="131">
        <v>4118</v>
      </c>
      <c r="F21" s="81"/>
      <c r="G21" s="81"/>
      <c r="H21" s="128">
        <v>18048</v>
      </c>
      <c r="I21" s="128">
        <v>393012</v>
      </c>
      <c r="J21" s="32">
        <f t="shared" si="0"/>
        <v>393012</v>
      </c>
    </row>
    <row r="22" spans="1:10" ht="12.75">
      <c r="A22" s="32">
        <v>10</v>
      </c>
      <c r="B22" s="34" t="s">
        <v>290</v>
      </c>
      <c r="C22" s="34">
        <v>0.5</v>
      </c>
      <c r="D22" s="128">
        <f t="shared" si="1"/>
        <v>21834</v>
      </c>
      <c r="E22" s="131">
        <v>3576</v>
      </c>
      <c r="F22" s="81"/>
      <c r="G22" s="81"/>
      <c r="H22" s="128">
        <v>4512</v>
      </c>
      <c r="I22" s="128">
        <v>131004</v>
      </c>
      <c r="J22" s="32">
        <f t="shared" si="0"/>
        <v>131004</v>
      </c>
    </row>
    <row r="23" spans="1:10" ht="12.75">
      <c r="A23" s="32">
        <v>11</v>
      </c>
      <c r="B23" s="34" t="s">
        <v>291</v>
      </c>
      <c r="C23" s="34">
        <v>0.5</v>
      </c>
      <c r="D23" s="128">
        <f t="shared" si="1"/>
        <v>21834</v>
      </c>
      <c r="E23" s="130">
        <v>3685</v>
      </c>
      <c r="F23" s="81"/>
      <c r="G23" s="81"/>
      <c r="H23" s="128">
        <v>4512</v>
      </c>
      <c r="I23" s="128">
        <v>131004</v>
      </c>
      <c r="J23" s="32">
        <f t="shared" si="0"/>
        <v>131004</v>
      </c>
    </row>
    <row r="24" spans="1:10" ht="12.75">
      <c r="A24" s="32">
        <v>12</v>
      </c>
      <c r="B24" s="34" t="s">
        <v>292</v>
      </c>
      <c r="C24" s="34">
        <v>3</v>
      </c>
      <c r="D24" s="128">
        <f t="shared" si="1"/>
        <v>21834</v>
      </c>
      <c r="E24" s="132">
        <v>3576</v>
      </c>
      <c r="F24" s="81"/>
      <c r="G24" s="81"/>
      <c r="H24" s="128">
        <v>27072</v>
      </c>
      <c r="I24" s="128">
        <v>786024</v>
      </c>
      <c r="J24" s="32">
        <f>D24*12*C24</f>
        <v>786024</v>
      </c>
    </row>
    <row r="25" spans="1:10" ht="12.75">
      <c r="A25" s="32">
        <v>13</v>
      </c>
      <c r="B25" s="34" t="s">
        <v>293</v>
      </c>
      <c r="C25" s="34">
        <v>0.5</v>
      </c>
      <c r="D25" s="128">
        <f t="shared" si="1"/>
        <v>21834</v>
      </c>
      <c r="E25" s="132">
        <v>3576</v>
      </c>
      <c r="F25" s="81"/>
      <c r="G25" s="81"/>
      <c r="H25" s="128">
        <v>4512</v>
      </c>
      <c r="I25" s="128">
        <v>131004</v>
      </c>
      <c r="J25" s="32">
        <f aca="true" t="shared" si="3" ref="J25:J34">D25*12*C25</f>
        <v>131004</v>
      </c>
    </row>
    <row r="26" spans="1:10" ht="12.75">
      <c r="A26" s="32">
        <v>14</v>
      </c>
      <c r="B26" s="34" t="s">
        <v>300</v>
      </c>
      <c r="C26" s="34">
        <v>1</v>
      </c>
      <c r="D26" s="128">
        <f t="shared" si="1"/>
        <v>21834</v>
      </c>
      <c r="E26" s="132">
        <v>3576</v>
      </c>
      <c r="F26" s="81"/>
      <c r="G26" s="81"/>
      <c r="H26" s="128">
        <v>11280</v>
      </c>
      <c r="I26" s="128">
        <v>262008</v>
      </c>
      <c r="J26" s="32">
        <f t="shared" si="3"/>
        <v>262008</v>
      </c>
    </row>
    <row r="27" spans="1:10" ht="12.75">
      <c r="A27" s="32">
        <v>15</v>
      </c>
      <c r="B27" s="34" t="s">
        <v>294</v>
      </c>
      <c r="C27" s="34">
        <v>1</v>
      </c>
      <c r="D27" s="128">
        <f t="shared" si="1"/>
        <v>21834</v>
      </c>
      <c r="E27" s="132">
        <v>3576</v>
      </c>
      <c r="F27" s="81"/>
      <c r="G27" s="81"/>
      <c r="H27" s="128">
        <v>9024</v>
      </c>
      <c r="I27" s="128">
        <v>262008</v>
      </c>
      <c r="J27" s="32">
        <f t="shared" si="3"/>
        <v>262008</v>
      </c>
    </row>
    <row r="28" spans="1:10" ht="12.75" hidden="1">
      <c r="A28" s="32"/>
      <c r="B28" s="34"/>
      <c r="C28" s="34"/>
      <c r="D28" s="133"/>
      <c r="E28" s="134"/>
      <c r="F28" s="32"/>
      <c r="G28" s="33">
        <f t="shared" si="2"/>
        <v>0</v>
      </c>
      <c r="H28" s="136">
        <v>0.8</v>
      </c>
      <c r="I28" s="133"/>
      <c r="J28" s="32">
        <f t="shared" si="3"/>
        <v>0</v>
      </c>
    </row>
    <row r="29" spans="1:10" ht="12.75" hidden="1">
      <c r="A29" s="32"/>
      <c r="B29" s="36"/>
      <c r="C29" s="34"/>
      <c r="D29" s="133"/>
      <c r="E29" s="133"/>
      <c r="F29" s="32"/>
      <c r="G29" s="33">
        <f t="shared" si="2"/>
        <v>0</v>
      </c>
      <c r="H29" s="136">
        <v>0.8</v>
      </c>
      <c r="I29" s="133"/>
      <c r="J29" s="32">
        <f t="shared" si="3"/>
        <v>0</v>
      </c>
    </row>
    <row r="30" spans="1:10" ht="12.75" hidden="1">
      <c r="A30" s="32"/>
      <c r="B30" s="36"/>
      <c r="C30" s="32"/>
      <c r="D30" s="133"/>
      <c r="E30" s="134"/>
      <c r="F30" s="32"/>
      <c r="G30" s="33">
        <f t="shared" si="2"/>
        <v>0</v>
      </c>
      <c r="H30" s="136">
        <v>0.8</v>
      </c>
      <c r="I30" s="133"/>
      <c r="J30" s="32">
        <f t="shared" si="3"/>
        <v>0</v>
      </c>
    </row>
    <row r="31" spans="1:10" ht="12.75" hidden="1">
      <c r="A31" s="32"/>
      <c r="B31" s="37"/>
      <c r="C31" s="38"/>
      <c r="D31" s="133"/>
      <c r="E31" s="134"/>
      <c r="F31" s="32"/>
      <c r="G31" s="33">
        <f t="shared" si="2"/>
        <v>0</v>
      </c>
      <c r="H31" s="136">
        <v>0.8</v>
      </c>
      <c r="I31" s="133"/>
      <c r="J31" s="32">
        <f t="shared" si="3"/>
        <v>0</v>
      </c>
    </row>
    <row r="32" spans="1:10" ht="12.75" hidden="1">
      <c r="A32" s="32"/>
      <c r="B32" s="36"/>
      <c r="C32" s="34"/>
      <c r="D32" s="133"/>
      <c r="E32" s="134"/>
      <c r="F32" s="32"/>
      <c r="G32" s="33">
        <f t="shared" si="2"/>
        <v>0</v>
      </c>
      <c r="H32" s="136">
        <v>0.8</v>
      </c>
      <c r="I32" s="133"/>
      <c r="J32" s="32">
        <f t="shared" si="3"/>
        <v>0</v>
      </c>
    </row>
    <row r="33" spans="1:10" ht="12.75" hidden="1">
      <c r="A33" s="32"/>
      <c r="B33" s="36"/>
      <c r="C33" s="34"/>
      <c r="D33" s="133"/>
      <c r="E33" s="134"/>
      <c r="F33" s="32"/>
      <c r="G33" s="33">
        <f t="shared" si="2"/>
        <v>0</v>
      </c>
      <c r="H33" s="136">
        <v>0.8</v>
      </c>
      <c r="I33" s="133"/>
      <c r="J33" s="32">
        <f t="shared" si="3"/>
        <v>0</v>
      </c>
    </row>
    <row r="34" spans="1:10" ht="12.75" hidden="1">
      <c r="A34" s="32"/>
      <c r="B34" s="34"/>
      <c r="C34" s="34"/>
      <c r="D34" s="133"/>
      <c r="E34" s="134"/>
      <c r="F34" s="32"/>
      <c r="G34" s="33">
        <f t="shared" si="2"/>
        <v>0</v>
      </c>
      <c r="H34" s="136">
        <v>0.8</v>
      </c>
      <c r="I34" s="133"/>
      <c r="J34" s="32">
        <f t="shared" si="3"/>
        <v>0</v>
      </c>
    </row>
    <row r="35" spans="1:10" ht="12.75">
      <c r="A35" s="224" t="s">
        <v>138</v>
      </c>
      <c r="B35" s="224"/>
      <c r="C35" s="79">
        <f>C13+C14+C16+C17+C19+C20+C21+C22+C23+C24+C25+C26+C27</f>
        <v>19.03</v>
      </c>
      <c r="D35" s="135"/>
      <c r="E35" s="135"/>
      <c r="F35" s="79">
        <f>F13+F14+F16+F17+F19+F20+F21+F22+F23+F24+F25+F26+F27</f>
        <v>0</v>
      </c>
      <c r="G35" s="79">
        <f>G13+G14+G16+G17+G19+G20+G21+G22+G23+G24+G25+G26+G27</f>
        <v>0</v>
      </c>
      <c r="H35" s="135"/>
      <c r="I35" s="135">
        <f>I13+I14+I16+I17+I19+I20+I21+I22+I23+I24+I25+I26+I27</f>
        <v>5060005.2</v>
      </c>
      <c r="J35" s="79">
        <f>J13+J14+J16+J17+J19+J20+J21+J22+J23+J24+J25+J26+J27</f>
        <v>5060005.2</v>
      </c>
    </row>
    <row r="37" spans="1:10" ht="13.5">
      <c r="A37" s="209" t="s">
        <v>140</v>
      </c>
      <c r="B37" s="175"/>
      <c r="C37" s="175"/>
      <c r="D37" s="175"/>
      <c r="E37" s="175"/>
      <c r="F37" s="175"/>
      <c r="G37" s="175"/>
      <c r="H37" s="175"/>
      <c r="I37" s="175"/>
      <c r="J37" s="175"/>
    </row>
    <row r="39" spans="1:9" ht="76.5">
      <c r="A39" s="31" t="s">
        <v>31</v>
      </c>
      <c r="B39" s="188" t="s">
        <v>141</v>
      </c>
      <c r="C39" s="198"/>
      <c r="D39" s="198"/>
      <c r="E39" s="214"/>
      <c r="F39" s="31" t="s">
        <v>142</v>
      </c>
      <c r="G39" s="31" t="s">
        <v>143</v>
      </c>
      <c r="H39" s="31" t="s">
        <v>144</v>
      </c>
      <c r="I39" s="31" t="s">
        <v>145</v>
      </c>
    </row>
    <row r="40" spans="1:9" ht="12.75">
      <c r="A40" s="32">
        <v>1</v>
      </c>
      <c r="B40" s="183">
        <v>2</v>
      </c>
      <c r="C40" s="199"/>
      <c r="D40" s="199"/>
      <c r="E40" s="200"/>
      <c r="F40" s="32">
        <v>3</v>
      </c>
      <c r="G40" s="32">
        <v>4</v>
      </c>
      <c r="H40" s="32">
        <v>5</v>
      </c>
      <c r="I40" s="32">
        <v>6</v>
      </c>
    </row>
    <row r="41" spans="1:9" ht="12.75">
      <c r="A41" s="39"/>
      <c r="B41" s="191"/>
      <c r="C41" s="192"/>
      <c r="D41" s="192"/>
      <c r="E41" s="221"/>
      <c r="F41" s="85"/>
      <c r="G41" s="85"/>
      <c r="H41" s="84"/>
      <c r="I41" s="137">
        <v>2855</v>
      </c>
    </row>
    <row r="42" spans="1:9" ht="12.75">
      <c r="A42" s="39"/>
      <c r="B42" s="191" t="s">
        <v>138</v>
      </c>
      <c r="C42" s="203"/>
      <c r="D42" s="203"/>
      <c r="E42" s="204"/>
      <c r="F42" s="31" t="s">
        <v>66</v>
      </c>
      <c r="G42" s="31" t="s">
        <v>139</v>
      </c>
      <c r="H42" s="31" t="s">
        <v>139</v>
      </c>
      <c r="I42" s="138">
        <f>I41</f>
        <v>2855</v>
      </c>
    </row>
    <row r="44" spans="1:10" ht="13.5">
      <c r="A44" s="174" t="s">
        <v>146</v>
      </c>
      <c r="B44" s="175"/>
      <c r="C44" s="175"/>
      <c r="D44" s="175"/>
      <c r="E44" s="175"/>
      <c r="F44" s="175"/>
      <c r="G44" s="175"/>
      <c r="H44" s="175"/>
      <c r="I44" s="175"/>
      <c r="J44" s="175"/>
    </row>
    <row r="46" spans="1:9" ht="76.5">
      <c r="A46" s="42" t="s">
        <v>31</v>
      </c>
      <c r="B46" s="188" t="s">
        <v>141</v>
      </c>
      <c r="C46" s="198"/>
      <c r="D46" s="198"/>
      <c r="E46" s="214"/>
      <c r="F46" s="42" t="s">
        <v>147</v>
      </c>
      <c r="G46" s="42" t="s">
        <v>148</v>
      </c>
      <c r="H46" s="42" t="s">
        <v>149</v>
      </c>
      <c r="I46" s="42" t="s">
        <v>145</v>
      </c>
    </row>
    <row r="47" spans="1:9" ht="12.75">
      <c r="A47" s="43">
        <v>1</v>
      </c>
      <c r="B47" s="183">
        <v>2</v>
      </c>
      <c r="C47" s="199"/>
      <c r="D47" s="199"/>
      <c r="E47" s="200"/>
      <c r="F47" s="43">
        <v>3</v>
      </c>
      <c r="G47" s="43">
        <v>4</v>
      </c>
      <c r="H47" s="43">
        <v>5</v>
      </c>
      <c r="I47" s="43">
        <v>6</v>
      </c>
    </row>
    <row r="48" spans="1:13" ht="12.75">
      <c r="A48" s="43"/>
      <c r="B48" s="183" t="s">
        <v>295</v>
      </c>
      <c r="C48" s="184"/>
      <c r="D48" s="184"/>
      <c r="E48" s="185"/>
      <c r="F48" s="86">
        <v>3</v>
      </c>
      <c r="G48" s="86">
        <v>3</v>
      </c>
      <c r="H48" s="86">
        <v>7357.64</v>
      </c>
      <c r="I48" s="139">
        <f>F48*G48*H48</f>
        <v>66218.76000000001</v>
      </c>
      <c r="K48" s="26" t="s">
        <v>150</v>
      </c>
      <c r="L48" s="26"/>
      <c r="M48" s="26"/>
    </row>
    <row r="49" spans="1:9" ht="12.75">
      <c r="A49" s="44"/>
      <c r="B49" s="191" t="s">
        <v>138</v>
      </c>
      <c r="C49" s="203"/>
      <c r="D49" s="203"/>
      <c r="E49" s="204"/>
      <c r="F49" s="42" t="s">
        <v>139</v>
      </c>
      <c r="G49" s="42" t="s">
        <v>139</v>
      </c>
      <c r="H49" s="42" t="s">
        <v>139</v>
      </c>
      <c r="I49" s="139">
        <f>SUM(I48:I48)</f>
        <v>66218.76000000001</v>
      </c>
    </row>
    <row r="51" spans="1:10" ht="43.5" customHeight="1">
      <c r="A51" s="209" t="s">
        <v>151</v>
      </c>
      <c r="B51" s="175"/>
      <c r="C51" s="175"/>
      <c r="D51" s="175"/>
      <c r="E51" s="175"/>
      <c r="F51" s="175"/>
      <c r="G51" s="175"/>
      <c r="H51" s="175"/>
      <c r="I51" s="175"/>
      <c r="J51" s="175"/>
    </row>
    <row r="53" spans="1:9" ht="69.75" customHeight="1">
      <c r="A53" s="42" t="s">
        <v>31</v>
      </c>
      <c r="B53" s="210" t="s">
        <v>152</v>
      </c>
      <c r="C53" s="196"/>
      <c r="D53" s="196"/>
      <c r="E53" s="196"/>
      <c r="F53" s="196"/>
      <c r="G53" s="196"/>
      <c r="H53" s="42" t="s">
        <v>153</v>
      </c>
      <c r="I53" s="42" t="s">
        <v>154</v>
      </c>
    </row>
    <row r="54" spans="1:9" ht="12.75">
      <c r="A54" s="43">
        <v>1</v>
      </c>
      <c r="B54" s="219">
        <v>2</v>
      </c>
      <c r="C54" s="203"/>
      <c r="D54" s="203"/>
      <c r="E54" s="203"/>
      <c r="F54" s="203"/>
      <c r="G54" s="204"/>
      <c r="H54" s="43">
        <v>3</v>
      </c>
      <c r="I54" s="43">
        <v>4</v>
      </c>
    </row>
    <row r="55" spans="1:9" ht="20.25" customHeight="1">
      <c r="A55" s="42">
        <v>1</v>
      </c>
      <c r="B55" s="208" t="s">
        <v>155</v>
      </c>
      <c r="C55" s="196"/>
      <c r="D55" s="196"/>
      <c r="E55" s="196"/>
      <c r="F55" s="196"/>
      <c r="G55" s="196"/>
      <c r="H55" s="42" t="s">
        <v>139</v>
      </c>
      <c r="I55" s="139">
        <f>I56+I58</f>
        <v>1801400</v>
      </c>
    </row>
    <row r="56" spans="1:9" ht="12.75">
      <c r="A56" s="210" t="s">
        <v>156</v>
      </c>
      <c r="B56" s="208" t="s">
        <v>38</v>
      </c>
      <c r="C56" s="196"/>
      <c r="D56" s="196"/>
      <c r="E56" s="196"/>
      <c r="F56" s="196"/>
      <c r="G56" s="196"/>
      <c r="H56" s="211"/>
      <c r="I56" s="212">
        <f>I68/30.2*22</f>
        <v>1312278.1456953643</v>
      </c>
    </row>
    <row r="57" spans="1:9" ht="12.75">
      <c r="A57" s="210"/>
      <c r="B57" s="208" t="s">
        <v>157</v>
      </c>
      <c r="C57" s="196"/>
      <c r="D57" s="196"/>
      <c r="E57" s="196"/>
      <c r="F57" s="196"/>
      <c r="G57" s="196"/>
      <c r="H57" s="211"/>
      <c r="I57" s="212"/>
    </row>
    <row r="58" spans="1:9" ht="18.75" customHeight="1">
      <c r="A58" s="42" t="s">
        <v>158</v>
      </c>
      <c r="B58" s="208" t="s">
        <v>159</v>
      </c>
      <c r="C58" s="196"/>
      <c r="D58" s="196"/>
      <c r="E58" s="196"/>
      <c r="F58" s="196"/>
      <c r="G58" s="196"/>
      <c r="H58" s="44"/>
      <c r="I58" s="139">
        <f>I61+I64+I67</f>
        <v>489121.8543046358</v>
      </c>
    </row>
    <row r="59" spans="1:9" ht="31.5" customHeight="1">
      <c r="A59" s="42" t="s">
        <v>160</v>
      </c>
      <c r="B59" s="208" t="s">
        <v>161</v>
      </c>
      <c r="C59" s="196"/>
      <c r="D59" s="196"/>
      <c r="E59" s="196"/>
      <c r="F59" s="196"/>
      <c r="G59" s="196"/>
      <c r="H59" s="44"/>
      <c r="I59" s="139"/>
    </row>
    <row r="60" spans="1:9" ht="26.25" customHeight="1">
      <c r="A60" s="42">
        <v>2</v>
      </c>
      <c r="B60" s="208" t="s">
        <v>162</v>
      </c>
      <c r="C60" s="196"/>
      <c r="D60" s="196"/>
      <c r="E60" s="196"/>
      <c r="F60" s="196"/>
      <c r="G60" s="196"/>
      <c r="H60" s="42" t="s">
        <v>139</v>
      </c>
      <c r="I60" s="139"/>
    </row>
    <row r="61" spans="1:9" ht="12.75">
      <c r="A61" s="210" t="s">
        <v>163</v>
      </c>
      <c r="B61" s="208" t="s">
        <v>38</v>
      </c>
      <c r="C61" s="196"/>
      <c r="D61" s="196"/>
      <c r="E61" s="196"/>
      <c r="F61" s="196"/>
      <c r="G61" s="196"/>
      <c r="H61" s="211"/>
      <c r="I61" s="212">
        <f>I68/30.2*2.9</f>
        <v>172982.11920529802</v>
      </c>
    </row>
    <row r="62" spans="1:9" ht="36.75" customHeight="1">
      <c r="A62" s="210"/>
      <c r="B62" s="205" t="s">
        <v>164</v>
      </c>
      <c r="C62" s="206"/>
      <c r="D62" s="206"/>
      <c r="E62" s="206"/>
      <c r="F62" s="206"/>
      <c r="G62" s="207"/>
      <c r="H62" s="211"/>
      <c r="I62" s="212"/>
    </row>
    <row r="63" spans="1:9" ht="24" customHeight="1">
      <c r="A63" s="42" t="s">
        <v>165</v>
      </c>
      <c r="B63" s="208" t="s">
        <v>166</v>
      </c>
      <c r="C63" s="196"/>
      <c r="D63" s="196"/>
      <c r="E63" s="196"/>
      <c r="F63" s="196"/>
      <c r="G63" s="196"/>
      <c r="H63" s="44"/>
      <c r="I63" s="139"/>
    </row>
    <row r="64" spans="1:9" ht="33" customHeight="1">
      <c r="A64" s="42" t="s">
        <v>167</v>
      </c>
      <c r="B64" s="208" t="s">
        <v>168</v>
      </c>
      <c r="C64" s="196"/>
      <c r="D64" s="196"/>
      <c r="E64" s="196"/>
      <c r="F64" s="196"/>
      <c r="G64" s="196"/>
      <c r="H64" s="44"/>
      <c r="I64" s="139">
        <f>I68/30.2*0.2</f>
        <v>11929.801324503313</v>
      </c>
    </row>
    <row r="65" spans="1:9" ht="36" customHeight="1">
      <c r="A65" s="42" t="s">
        <v>169</v>
      </c>
      <c r="B65" s="208" t="s">
        <v>170</v>
      </c>
      <c r="C65" s="196"/>
      <c r="D65" s="196"/>
      <c r="E65" s="196"/>
      <c r="F65" s="196"/>
      <c r="G65" s="196"/>
      <c r="H65" s="44"/>
      <c r="I65" s="139"/>
    </row>
    <row r="66" spans="1:9" ht="36.75" customHeight="1">
      <c r="A66" s="42" t="s">
        <v>171</v>
      </c>
      <c r="B66" s="208" t="s">
        <v>170</v>
      </c>
      <c r="C66" s="196"/>
      <c r="D66" s="196"/>
      <c r="E66" s="196"/>
      <c r="F66" s="196"/>
      <c r="G66" s="196"/>
      <c r="H66" s="44"/>
      <c r="I66" s="139"/>
    </row>
    <row r="67" spans="1:9" ht="26.25" customHeight="1">
      <c r="A67" s="42">
        <v>3</v>
      </c>
      <c r="B67" s="208" t="s">
        <v>172</v>
      </c>
      <c r="C67" s="196"/>
      <c r="D67" s="196"/>
      <c r="E67" s="196"/>
      <c r="F67" s="196"/>
      <c r="G67" s="196"/>
      <c r="H67" s="44"/>
      <c r="I67" s="139">
        <f>I68/30.2*5.1</f>
        <v>304209.93377483444</v>
      </c>
    </row>
    <row r="68" spans="1:15" ht="21" customHeight="1">
      <c r="A68" s="44"/>
      <c r="B68" s="208" t="s">
        <v>138</v>
      </c>
      <c r="C68" s="196"/>
      <c r="D68" s="196"/>
      <c r="E68" s="196"/>
      <c r="F68" s="196"/>
      <c r="G68" s="196"/>
      <c r="H68" s="42" t="s">
        <v>139</v>
      </c>
      <c r="I68" s="144">
        <v>1801400</v>
      </c>
      <c r="K68" s="23" t="s">
        <v>173</v>
      </c>
      <c r="L68" s="23"/>
      <c r="M68" s="23"/>
      <c r="N68" s="23"/>
      <c r="O68" s="23"/>
    </row>
    <row r="71" ht="12.75">
      <c r="A71" s="45" t="s">
        <v>174</v>
      </c>
    </row>
    <row r="72" spans="1:9" ht="15.75">
      <c r="A72" s="193" t="s">
        <v>175</v>
      </c>
      <c r="B72" s="194"/>
      <c r="C72" s="194"/>
      <c r="D72" s="194"/>
      <c r="E72" s="194"/>
      <c r="F72" s="194"/>
      <c r="G72" s="194"/>
      <c r="H72" s="194"/>
      <c r="I72" s="194"/>
    </row>
    <row r="74" spans="1:9" ht="15.75">
      <c r="A74" s="201" t="s">
        <v>176</v>
      </c>
      <c r="B74" s="202"/>
      <c r="C74" s="202"/>
      <c r="D74" s="202"/>
      <c r="E74" s="202"/>
      <c r="F74" s="202"/>
      <c r="G74" s="202"/>
      <c r="H74" s="202"/>
      <c r="I74">
        <v>244</v>
      </c>
    </row>
    <row r="75" spans="1:8" ht="12.75">
      <c r="A75" s="48"/>
      <c r="B75" s="48" t="s">
        <v>177</v>
      </c>
      <c r="C75" s="48"/>
      <c r="D75" s="48"/>
      <c r="E75" s="48"/>
      <c r="F75" s="48"/>
      <c r="G75" s="48"/>
      <c r="H75" s="48"/>
    </row>
    <row r="76" ht="15.75">
      <c r="A76" s="46" t="s">
        <v>178</v>
      </c>
    </row>
    <row r="78" spans="1:8" ht="51">
      <c r="A78" s="42" t="s">
        <v>31</v>
      </c>
      <c r="B78" s="188" t="s">
        <v>141</v>
      </c>
      <c r="C78" s="198"/>
      <c r="D78" s="198"/>
      <c r="E78" s="214"/>
      <c r="F78" s="42" t="s">
        <v>179</v>
      </c>
      <c r="G78" s="42" t="s">
        <v>180</v>
      </c>
      <c r="H78" s="42" t="s">
        <v>181</v>
      </c>
    </row>
    <row r="79" spans="1:12" ht="12.75">
      <c r="A79" s="43">
        <v>1</v>
      </c>
      <c r="B79" s="183">
        <v>2</v>
      </c>
      <c r="C79" s="199"/>
      <c r="D79" s="199"/>
      <c r="E79" s="200"/>
      <c r="F79" s="43">
        <v>3</v>
      </c>
      <c r="G79" s="43">
        <v>4</v>
      </c>
      <c r="H79" s="43">
        <v>5</v>
      </c>
      <c r="K79" s="49" t="s">
        <v>42</v>
      </c>
      <c r="L79" s="49"/>
    </row>
    <row r="80" spans="1:8" ht="12.75">
      <c r="A80" s="43"/>
      <c r="B80" s="183"/>
      <c r="C80" s="184"/>
      <c r="D80" s="184"/>
      <c r="E80" s="185"/>
      <c r="F80" s="44"/>
      <c r="G80" s="44"/>
      <c r="H80" s="139"/>
    </row>
    <row r="81" spans="1:8" ht="12.75">
      <c r="A81" s="44"/>
      <c r="B81" s="191" t="s">
        <v>138</v>
      </c>
      <c r="C81" s="203"/>
      <c r="D81" s="203"/>
      <c r="E81" s="204"/>
      <c r="F81" s="42" t="s">
        <v>139</v>
      </c>
      <c r="G81" s="42" t="s">
        <v>139</v>
      </c>
      <c r="H81" s="139"/>
    </row>
    <row r="82" spans="1:8" ht="12.75">
      <c r="A82" s="50"/>
      <c r="B82" s="51"/>
      <c r="C82" s="52"/>
      <c r="D82" s="52"/>
      <c r="E82" s="52"/>
      <c r="F82" s="53"/>
      <c r="G82" s="53"/>
      <c r="H82" s="140"/>
    </row>
    <row r="83" spans="1:8" ht="15.75">
      <c r="A83" s="217" t="s">
        <v>182</v>
      </c>
      <c r="B83" s="218"/>
      <c r="C83" s="218"/>
      <c r="D83" s="218"/>
      <c r="E83" s="218"/>
      <c r="F83" s="218"/>
      <c r="G83" s="218"/>
      <c r="H83" s="218"/>
    </row>
    <row r="84" spans="1:8" ht="15.75">
      <c r="A84" s="201" t="s">
        <v>176</v>
      </c>
      <c r="B84" s="202"/>
      <c r="C84" s="202"/>
      <c r="D84" s="202"/>
      <c r="E84" s="202"/>
      <c r="F84" s="202"/>
      <c r="G84" s="202"/>
      <c r="H84" s="202"/>
    </row>
    <row r="85" spans="1:8" ht="12.75">
      <c r="A85" s="48"/>
      <c r="B85" s="48" t="s">
        <v>177</v>
      </c>
      <c r="C85" s="48"/>
      <c r="D85" s="48"/>
      <c r="E85" s="48"/>
      <c r="F85" s="48"/>
      <c r="G85" s="48"/>
      <c r="H85" s="48"/>
    </row>
    <row r="86" spans="1:8" ht="38.25">
      <c r="A86" s="42" t="s">
        <v>31</v>
      </c>
      <c r="B86" s="188" t="s">
        <v>141</v>
      </c>
      <c r="C86" s="198"/>
      <c r="D86" s="198"/>
      <c r="E86" s="198"/>
      <c r="F86" s="42" t="s">
        <v>183</v>
      </c>
      <c r="G86" s="42" t="s">
        <v>184</v>
      </c>
      <c r="H86" s="42" t="s">
        <v>185</v>
      </c>
    </row>
    <row r="87" spans="1:8" ht="12.75">
      <c r="A87" s="43">
        <v>1</v>
      </c>
      <c r="B87" s="183">
        <v>2</v>
      </c>
      <c r="C87" s="199"/>
      <c r="D87" s="199"/>
      <c r="E87" s="199"/>
      <c r="F87" s="43">
        <v>3</v>
      </c>
      <c r="G87" s="43">
        <v>4</v>
      </c>
      <c r="H87" s="43">
        <v>5</v>
      </c>
    </row>
    <row r="88" spans="1:8" ht="12.75">
      <c r="A88" s="43"/>
      <c r="B88" s="19" t="s">
        <v>314</v>
      </c>
      <c r="C88" s="40"/>
      <c r="D88" s="40"/>
      <c r="E88" s="40"/>
      <c r="F88" s="44"/>
      <c r="G88" s="54"/>
      <c r="H88" s="143">
        <v>21500</v>
      </c>
    </row>
    <row r="89" spans="1:8" ht="12.75">
      <c r="A89" s="44"/>
      <c r="B89" s="191" t="s">
        <v>138</v>
      </c>
      <c r="C89" s="203"/>
      <c r="D89" s="203"/>
      <c r="E89" s="203"/>
      <c r="F89" s="44"/>
      <c r="G89" s="42" t="s">
        <v>139</v>
      </c>
      <c r="H89" s="139">
        <f>H88</f>
        <v>21500</v>
      </c>
    </row>
    <row r="91" spans="1:8" ht="15.75">
      <c r="A91" s="193" t="s">
        <v>186</v>
      </c>
      <c r="B91" s="194"/>
      <c r="C91" s="194"/>
      <c r="D91" s="194"/>
      <c r="E91" s="194"/>
      <c r="F91" s="194"/>
      <c r="G91" s="194"/>
      <c r="H91" s="194"/>
    </row>
    <row r="92" spans="1:8" ht="15.75">
      <c r="A92" s="201" t="s">
        <v>176</v>
      </c>
      <c r="B92" s="202"/>
      <c r="C92" s="202"/>
      <c r="D92" s="202"/>
      <c r="E92" s="202"/>
      <c r="F92" s="202"/>
      <c r="G92" s="202"/>
      <c r="H92" s="202"/>
    </row>
    <row r="93" spans="1:5" ht="15.75">
      <c r="A93" s="46" t="s">
        <v>178</v>
      </c>
      <c r="B93" s="48" t="s">
        <v>177</v>
      </c>
      <c r="C93" s="47"/>
      <c r="D93" s="47"/>
      <c r="E93" s="47"/>
    </row>
    <row r="94" spans="1:8" ht="51">
      <c r="A94" s="42" t="s">
        <v>31</v>
      </c>
      <c r="B94" s="188" t="s">
        <v>141</v>
      </c>
      <c r="C94" s="198"/>
      <c r="D94" s="198"/>
      <c r="E94" s="198"/>
      <c r="F94" s="42" t="s">
        <v>179</v>
      </c>
      <c r="G94" s="42" t="s">
        <v>180</v>
      </c>
      <c r="H94" s="42" t="s">
        <v>181</v>
      </c>
    </row>
    <row r="95" spans="1:12" ht="12.75">
      <c r="A95" s="43">
        <v>1</v>
      </c>
      <c r="B95" s="183">
        <v>2</v>
      </c>
      <c r="C95" s="199"/>
      <c r="D95" s="199"/>
      <c r="E95" s="199"/>
      <c r="F95" s="43">
        <v>3</v>
      </c>
      <c r="G95" s="43">
        <v>4</v>
      </c>
      <c r="H95" s="43">
        <v>5</v>
      </c>
      <c r="K95" s="49" t="s">
        <v>42</v>
      </c>
      <c r="L95" s="49"/>
    </row>
    <row r="96" spans="1:8" ht="12.75">
      <c r="A96" s="43"/>
      <c r="B96" s="183"/>
      <c r="C96" s="184"/>
      <c r="D96" s="184"/>
      <c r="E96" s="184"/>
      <c r="F96" s="44"/>
      <c r="G96" s="44"/>
      <c r="H96" s="139"/>
    </row>
    <row r="97" spans="1:8" ht="12.75">
      <c r="A97" s="44"/>
      <c r="B97" s="191" t="s">
        <v>138</v>
      </c>
      <c r="C97" s="203"/>
      <c r="D97" s="203"/>
      <c r="E97" s="203"/>
      <c r="F97" s="42" t="s">
        <v>139</v>
      </c>
      <c r="G97" s="42" t="s">
        <v>139</v>
      </c>
      <c r="H97" s="139"/>
    </row>
    <row r="98" ht="12.75">
      <c r="H98" s="145"/>
    </row>
    <row r="99" spans="1:8" ht="15.75">
      <c r="A99" s="213" t="s">
        <v>187</v>
      </c>
      <c r="B99" s="194"/>
      <c r="C99" s="194"/>
      <c r="D99" s="194"/>
      <c r="E99" s="194"/>
      <c r="F99" s="194"/>
      <c r="G99" s="194"/>
      <c r="H99" s="194"/>
    </row>
    <row r="100" spans="1:8" ht="15.75">
      <c r="A100" s="201" t="s">
        <v>176</v>
      </c>
      <c r="B100" s="202"/>
      <c r="C100" s="202"/>
      <c r="D100" s="202"/>
      <c r="E100" s="202"/>
      <c r="F100" s="202"/>
      <c r="G100" s="202"/>
      <c r="H100" s="202"/>
    </row>
    <row r="101" spans="1:5" ht="15.75">
      <c r="A101" s="46"/>
      <c r="B101" s="48" t="s">
        <v>177</v>
      </c>
      <c r="C101" s="47"/>
      <c r="D101" s="47"/>
      <c r="E101" s="47"/>
    </row>
    <row r="102" spans="1:8" ht="51">
      <c r="A102" s="42" t="s">
        <v>31</v>
      </c>
      <c r="B102" s="187" t="s">
        <v>141</v>
      </c>
      <c r="C102" s="187"/>
      <c r="D102" s="187"/>
      <c r="E102" s="187"/>
      <c r="F102" s="42" t="s">
        <v>179</v>
      </c>
      <c r="G102" s="42" t="s">
        <v>180</v>
      </c>
      <c r="H102" s="42" t="s">
        <v>181</v>
      </c>
    </row>
    <row r="103" spans="1:8" ht="12.75">
      <c r="A103" s="43">
        <v>1</v>
      </c>
      <c r="B103" s="186">
        <v>2</v>
      </c>
      <c r="C103" s="189"/>
      <c r="D103" s="189"/>
      <c r="E103" s="189"/>
      <c r="F103" s="43">
        <v>3</v>
      </c>
      <c r="G103" s="43">
        <v>4</v>
      </c>
      <c r="H103" s="43">
        <v>5</v>
      </c>
    </row>
    <row r="104" spans="1:8" ht="12.75">
      <c r="A104" s="43"/>
      <c r="B104" s="19"/>
      <c r="C104" s="40"/>
      <c r="D104" s="40"/>
      <c r="E104" s="41"/>
      <c r="F104" s="43"/>
      <c r="G104" s="43"/>
      <c r="H104" s="139"/>
    </row>
    <row r="105" spans="1:8" ht="12.75">
      <c r="A105" s="44"/>
      <c r="B105" s="195" t="s">
        <v>138</v>
      </c>
      <c r="C105" s="196"/>
      <c r="D105" s="196"/>
      <c r="E105" s="196"/>
      <c r="F105" s="42" t="s">
        <v>139</v>
      </c>
      <c r="G105" s="42" t="s">
        <v>139</v>
      </c>
      <c r="H105" s="139"/>
    </row>
    <row r="107" spans="1:8" ht="15.75">
      <c r="A107" s="193" t="s">
        <v>188</v>
      </c>
      <c r="B107" s="194"/>
      <c r="C107" s="194"/>
      <c r="D107" s="194"/>
      <c r="E107" s="194"/>
      <c r="F107" s="194"/>
      <c r="G107" s="194"/>
      <c r="H107" s="194"/>
    </row>
    <row r="109" spans="1:8" ht="15.75">
      <c r="A109" s="201" t="s">
        <v>176</v>
      </c>
      <c r="B109" s="202"/>
      <c r="C109" s="202"/>
      <c r="D109" s="202"/>
      <c r="E109" s="202"/>
      <c r="F109" s="202"/>
      <c r="G109" s="202"/>
      <c r="H109" s="202"/>
    </row>
    <row r="110" spans="1:5" ht="15.75">
      <c r="A110" s="46"/>
      <c r="B110" s="48" t="s">
        <v>177</v>
      </c>
      <c r="C110" s="47"/>
      <c r="D110" s="47"/>
      <c r="E110" s="47"/>
    </row>
    <row r="111" spans="1:8" ht="15.75">
      <c r="A111" s="193" t="s">
        <v>189</v>
      </c>
      <c r="B111" s="194"/>
      <c r="C111" s="194"/>
      <c r="D111" s="194"/>
      <c r="E111" s="194"/>
      <c r="F111" s="194"/>
      <c r="G111" s="194"/>
      <c r="H111" s="194"/>
    </row>
    <row r="113" spans="1:9" ht="25.5">
      <c r="A113" s="42" t="s">
        <v>31</v>
      </c>
      <c r="B113" s="187" t="s">
        <v>141</v>
      </c>
      <c r="C113" s="187"/>
      <c r="D113" s="187"/>
      <c r="E113" s="188"/>
      <c r="F113" s="42" t="s">
        <v>190</v>
      </c>
      <c r="G113" s="42" t="s">
        <v>191</v>
      </c>
      <c r="H113" s="42" t="s">
        <v>192</v>
      </c>
      <c r="I113" s="42" t="s">
        <v>145</v>
      </c>
    </row>
    <row r="114" spans="1:9" ht="12.75">
      <c r="A114" s="43">
        <v>1</v>
      </c>
      <c r="B114" s="186">
        <v>2</v>
      </c>
      <c r="C114" s="189"/>
      <c r="D114" s="189"/>
      <c r="E114" s="190"/>
      <c r="F114" s="43">
        <v>3</v>
      </c>
      <c r="G114" s="43">
        <v>4</v>
      </c>
      <c r="H114" s="43">
        <v>5</v>
      </c>
      <c r="I114" s="43">
        <v>6</v>
      </c>
    </row>
    <row r="115" spans="1:15" ht="12.75">
      <c r="A115" s="43">
        <v>1</v>
      </c>
      <c r="B115" s="186" t="s">
        <v>296</v>
      </c>
      <c r="C115" s="186"/>
      <c r="D115" s="186"/>
      <c r="E115" s="183"/>
      <c r="F115" s="87">
        <v>1</v>
      </c>
      <c r="G115" s="123">
        <f>I115/H115</f>
        <v>35.07814569536424</v>
      </c>
      <c r="H115" s="87">
        <v>755</v>
      </c>
      <c r="I115" s="141">
        <v>26484</v>
      </c>
      <c r="K115" s="55" t="s">
        <v>193</v>
      </c>
      <c r="L115" s="55"/>
      <c r="M115" s="55"/>
      <c r="N115" s="55"/>
      <c r="O115" s="55"/>
    </row>
    <row r="116" spans="1:15" ht="12.75">
      <c r="A116" s="43">
        <v>2</v>
      </c>
      <c r="B116" s="186" t="s">
        <v>297</v>
      </c>
      <c r="C116" s="186"/>
      <c r="D116" s="186"/>
      <c r="E116" s="183"/>
      <c r="F116" s="87">
        <v>1</v>
      </c>
      <c r="G116" s="123">
        <f>I116/H116</f>
        <v>0</v>
      </c>
      <c r="H116" s="87">
        <v>1500</v>
      </c>
      <c r="I116" s="141">
        <v>0</v>
      </c>
      <c r="K116" s="55" t="s">
        <v>194</v>
      </c>
      <c r="L116" s="55"/>
      <c r="M116" s="55"/>
      <c r="N116" s="55"/>
      <c r="O116" s="55"/>
    </row>
    <row r="117" spans="1:10" ht="12.75">
      <c r="A117" s="44"/>
      <c r="B117" s="195" t="s">
        <v>138</v>
      </c>
      <c r="C117" s="196"/>
      <c r="D117" s="196"/>
      <c r="E117" s="197"/>
      <c r="F117" s="42" t="s">
        <v>139</v>
      </c>
      <c r="G117" s="42" t="s">
        <v>139</v>
      </c>
      <c r="H117" s="42" t="s">
        <v>139</v>
      </c>
      <c r="I117" s="142">
        <f>2!E35</f>
        <v>26484</v>
      </c>
      <c r="J117">
        <v>24500</v>
      </c>
    </row>
    <row r="119" spans="1:8" ht="15.75">
      <c r="A119" s="193" t="s">
        <v>195</v>
      </c>
      <c r="B119" s="194"/>
      <c r="C119" s="194"/>
      <c r="D119" s="194"/>
      <c r="E119" s="194"/>
      <c r="F119" s="194"/>
      <c r="G119" s="194"/>
      <c r="H119" s="194"/>
    </row>
    <row r="121" spans="1:8" ht="38.25">
      <c r="A121" s="42" t="s">
        <v>31</v>
      </c>
      <c r="B121" s="187" t="s">
        <v>141</v>
      </c>
      <c r="C121" s="187"/>
      <c r="D121" s="187"/>
      <c r="E121" s="188"/>
      <c r="F121" s="42" t="s">
        <v>196</v>
      </c>
      <c r="G121" s="42" t="s">
        <v>197</v>
      </c>
      <c r="H121" s="42" t="s">
        <v>198</v>
      </c>
    </row>
    <row r="122" spans="1:11" ht="12.75">
      <c r="A122" s="43">
        <v>1</v>
      </c>
      <c r="B122" s="186">
        <v>2</v>
      </c>
      <c r="C122" s="189"/>
      <c r="D122" s="189"/>
      <c r="E122" s="190"/>
      <c r="F122" s="43">
        <v>3</v>
      </c>
      <c r="G122" s="43">
        <v>4</v>
      </c>
      <c r="H122" s="43">
        <v>5</v>
      </c>
      <c r="K122" s="23" t="s">
        <v>199</v>
      </c>
    </row>
    <row r="123" spans="1:11" ht="13.5">
      <c r="A123" s="43">
        <v>2</v>
      </c>
      <c r="B123" s="183" t="s">
        <v>315</v>
      </c>
      <c r="C123" s="199"/>
      <c r="D123" s="199"/>
      <c r="E123" s="200"/>
      <c r="F123" s="82"/>
      <c r="G123" s="88">
        <v>2000</v>
      </c>
      <c r="H123" s="141">
        <v>20000</v>
      </c>
      <c r="K123" s="23"/>
    </row>
    <row r="124" spans="1:8" ht="13.5">
      <c r="A124" s="44"/>
      <c r="B124" s="195" t="s">
        <v>138</v>
      </c>
      <c r="C124" s="196"/>
      <c r="D124" s="196"/>
      <c r="E124" s="197"/>
      <c r="F124" s="56"/>
      <c r="G124" s="56"/>
      <c r="H124" s="142">
        <f>2!E36</f>
        <v>20000</v>
      </c>
    </row>
    <row r="126" spans="1:8" ht="15.75">
      <c r="A126" s="193" t="s">
        <v>200</v>
      </c>
      <c r="B126" s="194"/>
      <c r="C126" s="194"/>
      <c r="D126" s="194"/>
      <c r="E126" s="194"/>
      <c r="F126" s="194"/>
      <c r="G126" s="194"/>
      <c r="H126" s="194"/>
    </row>
    <row r="128" spans="1:9" ht="38.25">
      <c r="A128" s="42" t="s">
        <v>31</v>
      </c>
      <c r="B128" s="187" t="s">
        <v>141</v>
      </c>
      <c r="C128" s="187"/>
      <c r="D128" s="187"/>
      <c r="E128" s="188"/>
      <c r="F128" s="42" t="s">
        <v>201</v>
      </c>
      <c r="G128" s="42" t="s">
        <v>202</v>
      </c>
      <c r="H128" s="42" t="s">
        <v>203</v>
      </c>
      <c r="I128" s="42" t="s">
        <v>204</v>
      </c>
    </row>
    <row r="129" spans="1:9" ht="12.75">
      <c r="A129" s="43">
        <v>1</v>
      </c>
      <c r="B129" s="186">
        <v>2</v>
      </c>
      <c r="C129" s="189"/>
      <c r="D129" s="189"/>
      <c r="E129" s="190"/>
      <c r="F129" s="43">
        <v>4</v>
      </c>
      <c r="G129" s="43">
        <v>5</v>
      </c>
      <c r="H129" s="43">
        <v>6</v>
      </c>
      <c r="I129" s="43">
        <v>7</v>
      </c>
    </row>
    <row r="130" spans="1:15" ht="12.75">
      <c r="A130" s="43">
        <v>1</v>
      </c>
      <c r="B130" s="183" t="s">
        <v>318</v>
      </c>
      <c r="C130" s="199"/>
      <c r="D130" s="199"/>
      <c r="E130" s="200"/>
      <c r="F130" s="83">
        <f>I130/G130</f>
        <v>114.8449</v>
      </c>
      <c r="G130" s="86">
        <v>10000</v>
      </c>
      <c r="H130" s="86"/>
      <c r="I130" s="141">
        <v>1148449</v>
      </c>
      <c r="K130" s="23" t="s">
        <v>205</v>
      </c>
      <c r="L130" s="23"/>
      <c r="M130" s="23"/>
      <c r="N130" s="23"/>
      <c r="O130" s="23"/>
    </row>
    <row r="131" spans="1:15" ht="12.75">
      <c r="A131" s="43"/>
      <c r="B131" s="183" t="s">
        <v>319</v>
      </c>
      <c r="C131" s="199"/>
      <c r="D131" s="199"/>
      <c r="E131" s="200"/>
      <c r="F131" s="83"/>
      <c r="G131" s="86"/>
      <c r="H131" s="89"/>
      <c r="I131" s="141">
        <v>0</v>
      </c>
      <c r="K131" s="23" t="s">
        <v>194</v>
      </c>
      <c r="L131" s="23"/>
      <c r="M131" s="23"/>
      <c r="N131" s="23"/>
      <c r="O131" s="23"/>
    </row>
    <row r="132" spans="1:9" ht="12.75" customHeight="1">
      <c r="A132" s="43"/>
      <c r="B132" s="183" t="s">
        <v>325</v>
      </c>
      <c r="C132" s="199"/>
      <c r="D132" s="199"/>
      <c r="E132" s="200"/>
      <c r="F132" s="43"/>
      <c r="G132" s="54"/>
      <c r="H132" s="43"/>
      <c r="I132" s="143">
        <v>82528</v>
      </c>
    </row>
    <row r="133" spans="1:9" ht="13.5" customHeight="1">
      <c r="A133" s="43"/>
      <c r="B133" s="183"/>
      <c r="C133" s="199"/>
      <c r="D133" s="199"/>
      <c r="E133" s="200"/>
      <c r="F133" s="43"/>
      <c r="G133" s="54"/>
      <c r="H133" s="43"/>
      <c r="I133" s="143"/>
    </row>
    <row r="134" spans="1:9" ht="13.5" customHeight="1">
      <c r="A134" s="43"/>
      <c r="B134" s="186"/>
      <c r="C134" s="186"/>
      <c r="D134" s="186"/>
      <c r="E134" s="183"/>
      <c r="F134" s="43"/>
      <c r="G134" s="57"/>
      <c r="H134" s="56"/>
      <c r="I134" s="143"/>
    </row>
    <row r="135" spans="1:9" ht="12.75" customHeight="1">
      <c r="A135" s="43"/>
      <c r="B135" s="186"/>
      <c r="C135" s="186"/>
      <c r="D135" s="186"/>
      <c r="E135" s="183"/>
      <c r="F135" s="43"/>
      <c r="G135" s="57"/>
      <c r="H135" s="56"/>
      <c r="I135" s="143"/>
    </row>
    <row r="136" spans="1:9" ht="12.75">
      <c r="A136" s="44"/>
      <c r="B136" s="195" t="s">
        <v>138</v>
      </c>
      <c r="C136" s="196"/>
      <c r="D136" s="196"/>
      <c r="E136" s="197"/>
      <c r="F136" s="42" t="s">
        <v>139</v>
      </c>
      <c r="G136" s="42" t="s">
        <v>139</v>
      </c>
      <c r="H136" s="42" t="s">
        <v>139</v>
      </c>
      <c r="I136" s="139">
        <f>2!E37</f>
        <v>1230977</v>
      </c>
    </row>
    <row r="138" spans="1:8" ht="15.75">
      <c r="A138" s="193" t="s">
        <v>206</v>
      </c>
      <c r="B138" s="194"/>
      <c r="C138" s="194"/>
      <c r="D138" s="194"/>
      <c r="E138" s="194"/>
      <c r="F138" s="194"/>
      <c r="G138" s="194"/>
      <c r="H138" s="194"/>
    </row>
    <row r="140" spans="1:8" ht="25.5">
      <c r="A140" s="42" t="s">
        <v>31</v>
      </c>
      <c r="B140" s="187" t="s">
        <v>141</v>
      </c>
      <c r="C140" s="187"/>
      <c r="D140" s="187"/>
      <c r="E140" s="188"/>
      <c r="F140" s="42" t="s">
        <v>207</v>
      </c>
      <c r="G140" s="42" t="s">
        <v>208</v>
      </c>
      <c r="H140" s="42" t="s">
        <v>209</v>
      </c>
    </row>
    <row r="141" spans="1:12" ht="12.75">
      <c r="A141" s="43">
        <v>1</v>
      </c>
      <c r="B141" s="186">
        <v>2</v>
      </c>
      <c r="C141" s="189"/>
      <c r="D141" s="189"/>
      <c r="E141" s="190"/>
      <c r="F141" s="42">
        <v>4</v>
      </c>
      <c r="G141" s="42">
        <v>5</v>
      </c>
      <c r="H141" s="42">
        <v>6</v>
      </c>
      <c r="K141" s="49" t="s">
        <v>42</v>
      </c>
      <c r="L141" s="49"/>
    </row>
    <row r="142" spans="1:8" ht="13.5">
      <c r="A142" s="43"/>
      <c r="B142" s="186"/>
      <c r="C142" s="186"/>
      <c r="D142" s="186"/>
      <c r="E142" s="183"/>
      <c r="F142" s="56"/>
      <c r="G142" s="56"/>
      <c r="H142" s="139"/>
    </row>
    <row r="143" spans="1:8" ht="12.75">
      <c r="A143" s="44"/>
      <c r="B143" s="195" t="s">
        <v>138</v>
      </c>
      <c r="C143" s="196"/>
      <c r="D143" s="196"/>
      <c r="E143" s="197"/>
      <c r="F143" s="42" t="s">
        <v>139</v>
      </c>
      <c r="G143" s="42" t="s">
        <v>139</v>
      </c>
      <c r="H143" s="42" t="s">
        <v>139</v>
      </c>
    </row>
    <row r="145" spans="1:8" ht="15.75">
      <c r="A145" s="193" t="s">
        <v>210</v>
      </c>
      <c r="B145" s="194"/>
      <c r="C145" s="194"/>
      <c r="D145" s="194"/>
      <c r="E145" s="194"/>
      <c r="F145" s="194"/>
      <c r="G145" s="194"/>
      <c r="H145" s="194"/>
    </row>
    <row r="147" spans="1:8" ht="25.5">
      <c r="A147" s="42" t="s">
        <v>31</v>
      </c>
      <c r="B147" s="187" t="s">
        <v>141</v>
      </c>
      <c r="C147" s="187"/>
      <c r="D147" s="187"/>
      <c r="E147" s="188"/>
      <c r="F147" s="42" t="s">
        <v>211</v>
      </c>
      <c r="G147" s="42" t="s">
        <v>212</v>
      </c>
      <c r="H147" s="42" t="s">
        <v>213</v>
      </c>
    </row>
    <row r="148" spans="1:15" ht="12.75">
      <c r="A148" s="43">
        <v>1</v>
      </c>
      <c r="B148" s="186">
        <v>2</v>
      </c>
      <c r="C148" s="189"/>
      <c r="D148" s="189"/>
      <c r="E148" s="190"/>
      <c r="F148" s="43">
        <v>3</v>
      </c>
      <c r="G148" s="43">
        <v>4</v>
      </c>
      <c r="H148" s="43">
        <v>5</v>
      </c>
      <c r="K148" s="23" t="s">
        <v>214</v>
      </c>
      <c r="L148" s="23"/>
      <c r="M148" s="23"/>
      <c r="N148" s="23"/>
      <c r="O148" s="23"/>
    </row>
    <row r="149" spans="1:15" ht="12.75">
      <c r="A149" s="43">
        <v>1</v>
      </c>
      <c r="B149" s="183" t="s">
        <v>298</v>
      </c>
      <c r="C149" s="199"/>
      <c r="D149" s="199"/>
      <c r="E149" s="200"/>
      <c r="F149" s="43" t="s">
        <v>301</v>
      </c>
      <c r="G149" s="43">
        <v>4</v>
      </c>
      <c r="H149" s="139">
        <v>8375</v>
      </c>
      <c r="K149" s="23" t="s">
        <v>194</v>
      </c>
      <c r="L149" s="23"/>
      <c r="M149" s="23"/>
      <c r="N149" s="23"/>
      <c r="O149" s="23"/>
    </row>
    <row r="150" spans="1:8" ht="12.75">
      <c r="A150" s="43"/>
      <c r="B150" s="183" t="s">
        <v>326</v>
      </c>
      <c r="C150" s="199"/>
      <c r="D150" s="199"/>
      <c r="E150" s="200"/>
      <c r="F150" s="43" t="s">
        <v>301</v>
      </c>
      <c r="G150" s="43">
        <v>1</v>
      </c>
      <c r="H150" s="139">
        <f>H153-H149-H151-H152</f>
        <v>29165</v>
      </c>
    </row>
    <row r="151" spans="1:8" ht="12.75">
      <c r="A151" s="43"/>
      <c r="B151" s="186" t="s">
        <v>299</v>
      </c>
      <c r="C151" s="186"/>
      <c r="D151" s="186"/>
      <c r="E151" s="183"/>
      <c r="F151" s="43" t="s">
        <v>301</v>
      </c>
      <c r="G151" s="43">
        <v>2</v>
      </c>
      <c r="H151" s="139">
        <v>2000</v>
      </c>
    </row>
    <row r="152" spans="1:8" ht="12.75">
      <c r="A152" s="43"/>
      <c r="B152" s="186" t="s">
        <v>317</v>
      </c>
      <c r="C152" s="186"/>
      <c r="D152" s="186"/>
      <c r="E152" s="183"/>
      <c r="F152" s="43" t="s">
        <v>301</v>
      </c>
      <c r="G152" s="43">
        <v>4</v>
      </c>
      <c r="H152" s="139">
        <v>16000</v>
      </c>
    </row>
    <row r="153" spans="1:8" ht="12.75">
      <c r="A153" s="44"/>
      <c r="B153" s="195" t="s">
        <v>138</v>
      </c>
      <c r="C153" s="196"/>
      <c r="D153" s="196"/>
      <c r="E153" s="197"/>
      <c r="F153" s="42" t="s">
        <v>139</v>
      </c>
      <c r="G153" s="42" t="s">
        <v>139</v>
      </c>
      <c r="H153" s="142">
        <f>2!E38</f>
        <v>55540</v>
      </c>
    </row>
    <row r="155" spans="1:8" ht="15.75">
      <c r="A155" s="193" t="s">
        <v>215</v>
      </c>
      <c r="B155" s="194"/>
      <c r="C155" s="194"/>
      <c r="D155" s="194"/>
      <c r="E155" s="194"/>
      <c r="F155" s="194"/>
      <c r="G155" s="194"/>
      <c r="H155" s="194"/>
    </row>
    <row r="157" spans="1:7" ht="25.5">
      <c r="A157" s="42" t="s">
        <v>31</v>
      </c>
      <c r="B157" s="187" t="s">
        <v>141</v>
      </c>
      <c r="C157" s="187"/>
      <c r="D157" s="187"/>
      <c r="E157" s="188"/>
      <c r="F157" s="42" t="s">
        <v>216</v>
      </c>
      <c r="G157" s="42" t="s">
        <v>217</v>
      </c>
    </row>
    <row r="158" spans="1:11" ht="12.75">
      <c r="A158" s="43">
        <v>1</v>
      </c>
      <c r="B158" s="186">
        <v>2</v>
      </c>
      <c r="C158" s="189"/>
      <c r="D158" s="189"/>
      <c r="E158" s="190"/>
      <c r="F158" s="43">
        <v>3</v>
      </c>
      <c r="G158" s="43">
        <v>4</v>
      </c>
      <c r="K158" s="23" t="s">
        <v>218</v>
      </c>
    </row>
    <row r="159" spans="1:11" ht="12.75">
      <c r="A159" s="43">
        <v>1</v>
      </c>
      <c r="B159" s="183" t="s">
        <v>316</v>
      </c>
      <c r="C159" s="199"/>
      <c r="D159" s="199"/>
      <c r="E159" s="200"/>
      <c r="F159" s="43">
        <v>1</v>
      </c>
      <c r="G159" s="139">
        <v>32830</v>
      </c>
      <c r="K159" s="23" t="s">
        <v>194</v>
      </c>
    </row>
    <row r="160" spans="1:7" ht="12.75">
      <c r="A160" s="43">
        <v>2</v>
      </c>
      <c r="B160" s="183" t="s">
        <v>326</v>
      </c>
      <c r="C160" s="199"/>
      <c r="D160" s="199"/>
      <c r="E160" s="200"/>
      <c r="F160" s="43">
        <v>1</v>
      </c>
      <c r="G160" s="139">
        <f>G163-G159</f>
        <v>17730</v>
      </c>
    </row>
    <row r="161" spans="1:7" ht="13.5" hidden="1">
      <c r="A161" s="43"/>
      <c r="B161" s="186"/>
      <c r="C161" s="186"/>
      <c r="D161" s="186"/>
      <c r="E161" s="183"/>
      <c r="F161" s="56"/>
      <c r="G161" s="139"/>
    </row>
    <row r="162" spans="1:7" ht="13.5" hidden="1">
      <c r="A162" s="43"/>
      <c r="B162" s="186"/>
      <c r="C162" s="186"/>
      <c r="D162" s="186"/>
      <c r="E162" s="183"/>
      <c r="F162" s="56"/>
      <c r="G162" s="139"/>
    </row>
    <row r="163" spans="1:7" ht="12.75">
      <c r="A163" s="44"/>
      <c r="B163" s="195" t="s">
        <v>138</v>
      </c>
      <c r="C163" s="196"/>
      <c r="D163" s="196"/>
      <c r="E163" s="197"/>
      <c r="F163" s="42" t="s">
        <v>139</v>
      </c>
      <c r="G163" s="142">
        <f>2!E39</f>
        <v>50560</v>
      </c>
    </row>
    <row r="165" spans="1:8" ht="15.75">
      <c r="A165" s="193" t="s">
        <v>219</v>
      </c>
      <c r="B165" s="194"/>
      <c r="C165" s="194"/>
      <c r="D165" s="194"/>
      <c r="E165" s="194"/>
      <c r="F165" s="194"/>
      <c r="G165" s="194"/>
      <c r="H165" s="194"/>
    </row>
    <row r="167" spans="1:8" ht="25.5">
      <c r="A167" s="42" t="s">
        <v>31</v>
      </c>
      <c r="B167" s="188" t="s">
        <v>141</v>
      </c>
      <c r="C167" s="198"/>
      <c r="D167" s="198"/>
      <c r="E167" s="198"/>
      <c r="F167" s="42" t="s">
        <v>207</v>
      </c>
      <c r="G167" s="42" t="s">
        <v>220</v>
      </c>
      <c r="H167" s="42" t="s">
        <v>221</v>
      </c>
    </row>
    <row r="168" spans="1:11" ht="12.75">
      <c r="A168" s="43">
        <v>1</v>
      </c>
      <c r="B168" s="183">
        <v>2</v>
      </c>
      <c r="C168" s="184"/>
      <c r="D168" s="184"/>
      <c r="E168" s="184"/>
      <c r="F168" s="42">
        <v>2</v>
      </c>
      <c r="G168" s="42">
        <v>3</v>
      </c>
      <c r="H168" s="42">
        <v>4</v>
      </c>
      <c r="K168" s="23" t="s">
        <v>222</v>
      </c>
    </row>
    <row r="169" spans="1:8" ht="12.75">
      <c r="A169" s="43">
        <v>2</v>
      </c>
      <c r="B169" s="183" t="s">
        <v>327</v>
      </c>
      <c r="C169" s="184"/>
      <c r="D169" s="184"/>
      <c r="E169" s="185"/>
      <c r="F169" s="124">
        <f>H169/G169</f>
        <v>39.395348837209305</v>
      </c>
      <c r="G169" s="90">
        <v>2150</v>
      </c>
      <c r="H169" s="141">
        <v>84700</v>
      </c>
    </row>
    <row r="170" spans="1:8" ht="12.75">
      <c r="A170" s="43">
        <v>3</v>
      </c>
      <c r="B170" s="183" t="s">
        <v>328</v>
      </c>
      <c r="C170" s="184"/>
      <c r="D170" s="184"/>
      <c r="E170" s="185"/>
      <c r="F170" s="124">
        <f>H170/G170</f>
        <v>30.1078</v>
      </c>
      <c r="G170" s="90">
        <v>30000</v>
      </c>
      <c r="H170" s="141">
        <f>H179-H169</f>
        <v>903234</v>
      </c>
    </row>
    <row r="171" spans="1:8" ht="12.75" hidden="1">
      <c r="A171" s="43"/>
      <c r="B171" s="19"/>
      <c r="C171" s="20"/>
      <c r="D171" s="20"/>
      <c r="E171" s="20"/>
      <c r="F171" s="42"/>
      <c r="G171" s="58"/>
      <c r="H171" s="143"/>
    </row>
    <row r="172" spans="1:8" ht="12.75" hidden="1">
      <c r="A172" s="43"/>
      <c r="B172" s="19"/>
      <c r="C172" s="20"/>
      <c r="D172" s="20"/>
      <c r="E172" s="20"/>
      <c r="F172" s="42"/>
      <c r="G172" s="58"/>
      <c r="H172" s="143"/>
    </row>
    <row r="173" spans="1:8" ht="12.75" hidden="1">
      <c r="A173" s="43"/>
      <c r="B173" s="19"/>
      <c r="C173" s="20"/>
      <c r="D173" s="20"/>
      <c r="E173" s="20"/>
      <c r="F173" s="42"/>
      <c r="G173" s="58"/>
      <c r="H173" s="143"/>
    </row>
    <row r="174" spans="1:8" ht="12.75" hidden="1">
      <c r="A174" s="43"/>
      <c r="B174" s="19"/>
      <c r="C174" s="20"/>
      <c r="D174" s="20"/>
      <c r="E174" s="20"/>
      <c r="F174" s="42"/>
      <c r="G174" s="58"/>
      <c r="H174" s="143"/>
    </row>
    <row r="175" spans="1:8" ht="12.75" hidden="1">
      <c r="A175" s="43"/>
      <c r="B175" s="19"/>
      <c r="C175" s="20"/>
      <c r="D175" s="20"/>
      <c r="E175" s="20"/>
      <c r="F175" s="42"/>
      <c r="G175" s="58"/>
      <c r="H175" s="143"/>
    </row>
    <row r="176" spans="1:8" ht="12.75" hidden="1">
      <c r="A176" s="43"/>
      <c r="B176" s="19"/>
      <c r="C176" s="20"/>
      <c r="D176" s="20"/>
      <c r="E176" s="20"/>
      <c r="F176" s="42"/>
      <c r="G176" s="58"/>
      <c r="H176" s="143"/>
    </row>
    <row r="177" spans="1:8" ht="12.75" hidden="1">
      <c r="A177" s="43"/>
      <c r="B177" s="19"/>
      <c r="C177" s="20"/>
      <c r="D177" s="20"/>
      <c r="E177" s="20"/>
      <c r="F177" s="42"/>
      <c r="G177" s="58"/>
      <c r="H177" s="143"/>
    </row>
    <row r="178" spans="1:8" ht="13.5" hidden="1">
      <c r="A178" s="43"/>
      <c r="B178" s="183"/>
      <c r="C178" s="184"/>
      <c r="D178" s="184"/>
      <c r="E178" s="184"/>
      <c r="F178" s="42"/>
      <c r="G178" s="57"/>
      <c r="H178" s="143"/>
    </row>
    <row r="179" spans="1:8" ht="13.5">
      <c r="A179" s="44"/>
      <c r="B179" s="191" t="s">
        <v>138</v>
      </c>
      <c r="C179" s="192"/>
      <c r="D179" s="192"/>
      <c r="E179" s="192"/>
      <c r="F179" s="56"/>
      <c r="G179" s="42" t="s">
        <v>223</v>
      </c>
      <c r="H179" s="142">
        <f>2!D40+2!D42+2!D45</f>
        <v>987934</v>
      </c>
    </row>
  </sheetData>
  <sheetProtection/>
  <mergeCells count="121">
    <mergeCell ref="A8:J8"/>
    <mergeCell ref="A9:A11"/>
    <mergeCell ref="I9:I11"/>
    <mergeCell ref="D9:G9"/>
    <mergeCell ref="A35:B35"/>
    <mergeCell ref="B39:E39"/>
    <mergeCell ref="B79:E79"/>
    <mergeCell ref="B40:E40"/>
    <mergeCell ref="B49:E49"/>
    <mergeCell ref="A1:J1"/>
    <mergeCell ref="A2:J2"/>
    <mergeCell ref="A4:J4"/>
    <mergeCell ref="A5:J5"/>
    <mergeCell ref="D10:D11"/>
    <mergeCell ref="E10:G10"/>
    <mergeCell ref="B41:E41"/>
    <mergeCell ref="I61:I62"/>
    <mergeCell ref="B48:E48"/>
    <mergeCell ref="B47:E47"/>
    <mergeCell ref="B46:E46"/>
    <mergeCell ref="B56:G56"/>
    <mergeCell ref="B53:G53"/>
    <mergeCell ref="B54:G54"/>
    <mergeCell ref="H9:H11"/>
    <mergeCell ref="A37:J37"/>
    <mergeCell ref="B42:E42"/>
    <mergeCell ref="A44:J44"/>
    <mergeCell ref="J9:J11"/>
    <mergeCell ref="B9:B11"/>
    <mergeCell ref="C9:C11"/>
    <mergeCell ref="B59:G59"/>
    <mergeCell ref="B60:G60"/>
    <mergeCell ref="B63:G63"/>
    <mergeCell ref="B64:G64"/>
    <mergeCell ref="B102:E102"/>
    <mergeCell ref="B67:G67"/>
    <mergeCell ref="B68:G68"/>
    <mergeCell ref="A72:I72"/>
    <mergeCell ref="A74:H74"/>
    <mergeCell ref="B80:E80"/>
    <mergeCell ref="A92:H92"/>
    <mergeCell ref="B97:E97"/>
    <mergeCell ref="A100:H100"/>
    <mergeCell ref="B94:E94"/>
    <mergeCell ref="B95:E95"/>
    <mergeCell ref="B96:E96"/>
    <mergeCell ref="A99:H99"/>
    <mergeCell ref="B151:E151"/>
    <mergeCell ref="B160:E160"/>
    <mergeCell ref="B157:E157"/>
    <mergeCell ref="B103:E103"/>
    <mergeCell ref="A111:H111"/>
    <mergeCell ref="B117:E117"/>
    <mergeCell ref="A119:H119"/>
    <mergeCell ref="B105:E105"/>
    <mergeCell ref="A107:H107"/>
    <mergeCell ref="B136:E136"/>
    <mergeCell ref="B130:E130"/>
    <mergeCell ref="B123:E123"/>
    <mergeCell ref="B124:E124"/>
    <mergeCell ref="B135:E135"/>
    <mergeCell ref="B55:G55"/>
    <mergeCell ref="B65:G65"/>
    <mergeCell ref="B66:G66"/>
    <mergeCell ref="B57:G57"/>
    <mergeCell ref="A51:J51"/>
    <mergeCell ref="A56:A57"/>
    <mergeCell ref="H56:H57"/>
    <mergeCell ref="I56:I57"/>
    <mergeCell ref="B61:G61"/>
    <mergeCell ref="B58:G58"/>
    <mergeCell ref="B89:E89"/>
    <mergeCell ref="B81:E81"/>
    <mergeCell ref="A84:H84"/>
    <mergeCell ref="B87:E87"/>
    <mergeCell ref="B62:G62"/>
    <mergeCell ref="B86:E86"/>
    <mergeCell ref="B78:E78"/>
    <mergeCell ref="A61:A62"/>
    <mergeCell ref="A83:H83"/>
    <mergeCell ref="H61:H62"/>
    <mergeCell ref="A91:H91"/>
    <mergeCell ref="B129:E129"/>
    <mergeCell ref="B115:E115"/>
    <mergeCell ref="B116:E116"/>
    <mergeCell ref="A109:H109"/>
    <mergeCell ref="B113:E113"/>
    <mergeCell ref="B114:E114"/>
    <mergeCell ref="B121:E121"/>
    <mergeCell ref="B122:E122"/>
    <mergeCell ref="A126:H126"/>
    <mergeCell ref="B178:E178"/>
    <mergeCell ref="A138:H138"/>
    <mergeCell ref="B143:E143"/>
    <mergeCell ref="B128:E128"/>
    <mergeCell ref="B131:E131"/>
    <mergeCell ref="B132:E132"/>
    <mergeCell ref="B133:E133"/>
    <mergeCell ref="B159:E159"/>
    <mergeCell ref="B147:E147"/>
    <mergeCell ref="B134:E134"/>
    <mergeCell ref="B179:E179"/>
    <mergeCell ref="A145:H145"/>
    <mergeCell ref="B153:E153"/>
    <mergeCell ref="A155:H155"/>
    <mergeCell ref="B163:E163"/>
    <mergeCell ref="B158:E158"/>
    <mergeCell ref="B161:E161"/>
    <mergeCell ref="B162:E162"/>
    <mergeCell ref="B167:E167"/>
    <mergeCell ref="A165:H165"/>
    <mergeCell ref="B169:E169"/>
    <mergeCell ref="B170:E170"/>
    <mergeCell ref="B168:E168"/>
    <mergeCell ref="B152:E152"/>
    <mergeCell ref="B140:E140"/>
    <mergeCell ref="B141:E141"/>
    <mergeCell ref="B142:E142"/>
    <mergeCell ref="B148:E148"/>
    <mergeCell ref="B149:E149"/>
    <mergeCell ref="B150:E150"/>
  </mergeCells>
  <hyperlinks>
    <hyperlink ref="A71" r:id="rId1" display="https://www.audar-info.ru/docs/laws/?sectId=74733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2018-12-24T02:07:39Z</cp:lastPrinted>
  <dcterms:created xsi:type="dcterms:W3CDTF">2018-01-16T06:16:37Z</dcterms:created>
  <dcterms:modified xsi:type="dcterms:W3CDTF">2020-10-01T04:54:17Z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